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.cardoso\Desktop\Estimativa área demandante\"/>
    </mc:Choice>
  </mc:AlternateContent>
  <xr:revisionPtr revIDLastSave="0" documentId="13_ncr:1_{BACF3D8B-5BF4-4F2C-A0B8-67B38ECDBD17}" xr6:coauthVersionLast="47" xr6:coauthVersionMax="47" xr10:uidLastSave="{00000000-0000-0000-0000-000000000000}"/>
  <bookViews>
    <workbookView xWindow="28680" yWindow="-120" windowWidth="29040" windowHeight="15840" tabRatio="991" xr2:uid="{00000000-000D-0000-FFFF-FFFF00000000}"/>
  </bookViews>
  <sheets>
    <sheet name="Insumos_uniformes_mot" sheetId="11" r:id="rId1"/>
    <sheet name="Motorista Sede SP" sheetId="17" r:id="rId2"/>
    <sheet name="Motorista Lins" sheetId="21" r:id="rId3"/>
    <sheet name="Motorista Roseira" sheetId="18" r:id="rId4"/>
    <sheet name="Motorista Curitiba" sheetId="31" r:id="rId5"/>
    <sheet name="Motorista Londrina" sheetId="40" r:id="rId6"/>
    <sheet name="HE_mot_dias úteis SP" sheetId="8" r:id="rId7"/>
    <sheet name="HE_mot_dom_fer SP" sheetId="9" r:id="rId8"/>
    <sheet name="HE_mot_ad.not.úteis SP" sheetId="24" r:id="rId9"/>
    <sheet name="HE_mot_ad.not.não úteis SP" sheetId="25" r:id="rId10"/>
    <sheet name="HE_mot_seg a dom PR" sheetId="33" r:id="rId11"/>
    <sheet name="HE_mot_fer PR" sheetId="34" r:id="rId12"/>
    <sheet name="HE_mot_ad.not.seg a dom PR" sheetId="35" r:id="rId13"/>
    <sheet name="HE_mot_ad.not.fer PR" sheetId="36" r:id="rId14"/>
    <sheet name="Diária SP e PR (pernoite)" sheetId="38" r:id="rId15"/>
    <sheet name="Diária SP e PR (sem pernoite)" sheetId="37" r:id="rId16"/>
    <sheet name="Deslocamento SP e PR" sheetId="30" r:id="rId17"/>
    <sheet name="Postos distribuição" sheetId="39" r:id="rId18"/>
  </sheets>
  <externalReferences>
    <externalReference r:id="rId19"/>
  </externalReferences>
  <definedNames>
    <definedName name="_xlnm.Print_Area" localSheetId="16">'Deslocamento SP e PR'!$A$1:$D$48</definedName>
    <definedName name="_xlnm.Print_Area" localSheetId="14">'Diária SP e PR (pernoite)'!$A$1:$D$34</definedName>
    <definedName name="_xlnm.Print_Area" localSheetId="15">'Diária SP e PR (sem pernoite)'!$A$1:$D$34</definedName>
    <definedName name="_xlnm.Print_Area" localSheetId="13">'HE_mot_ad.not.fer PR'!$A$1:$D$98</definedName>
    <definedName name="_xlnm.Print_Area" localSheetId="9">'HE_mot_ad.not.não úteis SP'!$A$1:$D$98</definedName>
    <definedName name="_xlnm.Print_Area" localSheetId="12">'HE_mot_ad.not.seg a dom PR'!$A$1:$D$98</definedName>
    <definedName name="_xlnm.Print_Area" localSheetId="8">'HE_mot_ad.not.úteis SP'!$A$1:$D$98</definedName>
    <definedName name="_xlnm.Print_Area" localSheetId="6">'HE_mot_dias úteis SP'!$A$1:$D$97</definedName>
    <definedName name="_xlnm.Print_Area" localSheetId="7">'HE_mot_dom_fer SP'!$A$1:$D$97</definedName>
    <definedName name="_xlnm.Print_Area" localSheetId="11">'HE_mot_fer PR'!$A$1:$D$97</definedName>
    <definedName name="_xlnm.Print_Area" localSheetId="10">'HE_mot_seg a dom PR'!$A$1:$D$97</definedName>
    <definedName name="_xlnm.Print_Area" localSheetId="0">Insumos_uniformes_mot!$A$1:$I$63</definedName>
    <definedName name="_xlnm.Print_Area" localSheetId="4">'Motorista Curitiba'!$A$1:$D$137</definedName>
    <definedName name="_xlnm.Print_Area" localSheetId="2">'Motorista Lins'!$A$1:$D$137</definedName>
    <definedName name="_xlnm.Print_Area" localSheetId="5">'Motorista Londrina'!$A$1:$D$137</definedName>
    <definedName name="_xlnm.Print_Area" localSheetId="3">'Motorista Roseira'!$A$1:$D$137</definedName>
    <definedName name="_xlnm.Print_Area" localSheetId="1">'Motorista Sede SP'!$A$1:$D$137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8" l="1"/>
  <c r="D63" i="18"/>
  <c r="D63" i="21"/>
  <c r="C9" i="39"/>
  <c r="E20" i="11" l="1"/>
  <c r="F20" i="11" s="1"/>
  <c r="C120" i="40" l="1"/>
  <c r="C100" i="40"/>
  <c r="C66" i="40"/>
  <c r="D63" i="40"/>
  <c r="C54" i="40"/>
  <c r="C80" i="40" s="1"/>
  <c r="C53" i="40"/>
  <c r="C52" i="40"/>
  <c r="C51" i="40"/>
  <c r="C50" i="40"/>
  <c r="C48" i="40"/>
  <c r="C47" i="40"/>
  <c r="C38" i="40"/>
  <c r="D36" i="40"/>
  <c r="D30" i="40"/>
  <c r="D98" i="40" s="1"/>
  <c r="C67" i="40" l="1"/>
  <c r="D74" i="40" s="1"/>
  <c r="D95" i="40"/>
  <c r="D99" i="40"/>
  <c r="D37" i="40"/>
  <c r="D38" i="40" s="1"/>
  <c r="D51" i="40"/>
  <c r="D82" i="40"/>
  <c r="D49" i="40"/>
  <c r="D130" i="40"/>
  <c r="D53" i="40"/>
  <c r="C55" i="40"/>
  <c r="C73" i="40" s="1"/>
  <c r="D47" i="40"/>
  <c r="D80" i="40"/>
  <c r="D96" i="40"/>
  <c r="D50" i="40"/>
  <c r="D52" i="40"/>
  <c r="D54" i="40"/>
  <c r="D97" i="40"/>
  <c r="D48" i="40"/>
  <c r="D79" i="40"/>
  <c r="D94" i="40"/>
  <c r="C101" i="40" l="1"/>
  <c r="D101" i="40" s="1"/>
  <c r="C83" i="40"/>
  <c r="D83" i="40" s="1"/>
  <c r="C81" i="40"/>
  <c r="D81" i="40" s="1"/>
  <c r="C84" i="40"/>
  <c r="D84" i="40" s="1"/>
  <c r="C39" i="40"/>
  <c r="D39" i="40" s="1"/>
  <c r="D40" i="40" s="1"/>
  <c r="D72" i="40" s="1"/>
  <c r="D100" i="40"/>
  <c r="D55" i="40"/>
  <c r="D73" i="40" s="1"/>
  <c r="D75" i="40" s="1"/>
  <c r="C40" i="40" l="1"/>
  <c r="C72" i="40" s="1"/>
  <c r="C102" i="40"/>
  <c r="C85" i="40"/>
  <c r="D102" i="40"/>
  <c r="D106" i="40" s="1"/>
  <c r="D107" i="40" s="1"/>
  <c r="D133" i="40" s="1"/>
  <c r="D85" i="40"/>
  <c r="D132" i="40" s="1"/>
  <c r="D131" i="40"/>
  <c r="D14" i="38"/>
  <c r="D15" i="38" s="1"/>
  <c r="D13" i="37"/>
  <c r="C21" i="38"/>
  <c r="C21" i="37"/>
  <c r="D31" i="38" l="1"/>
  <c r="D32" i="38" s="1"/>
  <c r="D19" i="38"/>
  <c r="D20" i="38" s="1"/>
  <c r="D15" i="37"/>
  <c r="D31" i="37" s="1"/>
  <c r="D32" i="37" s="1"/>
  <c r="C66" i="31"/>
  <c r="C83" i="36"/>
  <c r="C55" i="36"/>
  <c r="C71" i="36" s="1"/>
  <c r="C54" i="36"/>
  <c r="C53" i="36"/>
  <c r="C52" i="36"/>
  <c r="C51" i="36"/>
  <c r="C49" i="36"/>
  <c r="C48" i="36"/>
  <c r="C39" i="36"/>
  <c r="C41" i="36" s="1"/>
  <c r="C63" i="36" s="1"/>
  <c r="D27" i="36"/>
  <c r="D28" i="36" s="1"/>
  <c r="D27" i="35"/>
  <c r="D28" i="35" s="1"/>
  <c r="C83" i="35"/>
  <c r="C55" i="35"/>
  <c r="C71" i="35" s="1"/>
  <c r="C54" i="35"/>
  <c r="C53" i="35"/>
  <c r="C52" i="35"/>
  <c r="C51" i="35"/>
  <c r="C49" i="35"/>
  <c r="C48" i="35"/>
  <c r="C41" i="35"/>
  <c r="C63" i="35" s="1"/>
  <c r="C39" i="35"/>
  <c r="C82" i="34"/>
  <c r="C54" i="34"/>
  <c r="C70" i="34" s="1"/>
  <c r="C53" i="34"/>
  <c r="C52" i="34"/>
  <c r="C51" i="34"/>
  <c r="C50" i="34"/>
  <c r="C48" i="34"/>
  <c r="C47" i="34"/>
  <c r="C38" i="34"/>
  <c r="C40" i="34" s="1"/>
  <c r="C62" i="34" s="1"/>
  <c r="D27" i="34"/>
  <c r="D27" i="33"/>
  <c r="C82" i="33"/>
  <c r="C54" i="33"/>
  <c r="C70" i="33" s="1"/>
  <c r="C53" i="33"/>
  <c r="C52" i="33"/>
  <c r="C51" i="33"/>
  <c r="C50" i="33"/>
  <c r="C48" i="33"/>
  <c r="C47" i="33"/>
  <c r="C38" i="33"/>
  <c r="C40" i="33" s="1"/>
  <c r="C62" i="33" s="1"/>
  <c r="D63" i="31"/>
  <c r="C120" i="31"/>
  <c r="C100" i="31"/>
  <c r="D62" i="31"/>
  <c r="C54" i="31"/>
  <c r="C80" i="31" s="1"/>
  <c r="C53" i="31"/>
  <c r="C52" i="31"/>
  <c r="C51" i="31"/>
  <c r="C50" i="31"/>
  <c r="C48" i="31"/>
  <c r="C47" i="31"/>
  <c r="C38" i="31"/>
  <c r="D30" i="31"/>
  <c r="D79" i="31" s="1"/>
  <c r="D97" i="31" l="1"/>
  <c r="D94" i="31"/>
  <c r="D50" i="31"/>
  <c r="C55" i="31"/>
  <c r="C73" i="31" s="1"/>
  <c r="C55" i="34"/>
  <c r="C63" i="34" s="1"/>
  <c r="C56" i="35"/>
  <c r="C72" i="35" s="1"/>
  <c r="C55" i="33"/>
  <c r="C63" i="33" s="1"/>
  <c r="C56" i="36"/>
  <c r="C75" i="36" s="1"/>
  <c r="D21" i="38"/>
  <c r="D25" i="38" s="1"/>
  <c r="D33" i="38" s="1"/>
  <c r="D34" i="38" s="1"/>
  <c r="D24" i="38"/>
  <c r="D23" i="38"/>
  <c r="D22" i="38"/>
  <c r="D19" i="37"/>
  <c r="D20" i="37" s="1"/>
  <c r="D23" i="37" s="1"/>
  <c r="D30" i="36"/>
  <c r="D29" i="36"/>
  <c r="D29" i="35"/>
  <c r="D30" i="35"/>
  <c r="D28" i="34"/>
  <c r="D29" i="34" s="1"/>
  <c r="D28" i="33"/>
  <c r="D29" i="33" s="1"/>
  <c r="C67" i="31"/>
  <c r="D74" i="31" s="1"/>
  <c r="D47" i="31"/>
  <c r="D52" i="31"/>
  <c r="D98" i="31"/>
  <c r="D37" i="31"/>
  <c r="D54" i="31"/>
  <c r="D48" i="31"/>
  <c r="D82" i="31"/>
  <c r="D95" i="31"/>
  <c r="D99" i="31"/>
  <c r="D130" i="31"/>
  <c r="D36" i="31"/>
  <c r="D49" i="31"/>
  <c r="D51" i="31"/>
  <c r="D53" i="31"/>
  <c r="D80" i="31"/>
  <c r="D96" i="31"/>
  <c r="C64" i="35" l="1"/>
  <c r="C101" i="31"/>
  <c r="D101" i="31" s="1"/>
  <c r="D31" i="35"/>
  <c r="D73" i="35" s="1"/>
  <c r="C74" i="33"/>
  <c r="C74" i="35"/>
  <c r="C75" i="35"/>
  <c r="C39" i="31"/>
  <c r="D39" i="31" s="1"/>
  <c r="C84" i="31"/>
  <c r="D84" i="31" s="1"/>
  <c r="C73" i="33"/>
  <c r="C71" i="34"/>
  <c r="C81" i="31"/>
  <c r="D81" i="31" s="1"/>
  <c r="C83" i="31"/>
  <c r="D83" i="31" s="1"/>
  <c r="C71" i="33"/>
  <c r="C74" i="34"/>
  <c r="C73" i="34"/>
  <c r="C64" i="36"/>
  <c r="C74" i="36"/>
  <c r="C72" i="36"/>
  <c r="D21" i="37"/>
  <c r="D25" i="37" s="1"/>
  <c r="D33" i="37" s="1"/>
  <c r="D34" i="37" s="1"/>
  <c r="D22" i="37"/>
  <c r="D24" i="37"/>
  <c r="D31" i="36"/>
  <c r="D48" i="36" s="1"/>
  <c r="D37" i="35"/>
  <c r="D50" i="35"/>
  <c r="D30" i="34"/>
  <c r="D30" i="33"/>
  <c r="D55" i="31"/>
  <c r="D73" i="31" s="1"/>
  <c r="D100" i="31"/>
  <c r="D38" i="31"/>
  <c r="D70" i="35" l="1"/>
  <c r="D38" i="35"/>
  <c r="C102" i="31"/>
  <c r="D102" i="31"/>
  <c r="D106" i="31" s="1"/>
  <c r="D107" i="31" s="1"/>
  <c r="D133" i="31" s="1"/>
  <c r="C75" i="33"/>
  <c r="C76" i="35"/>
  <c r="D70" i="36"/>
  <c r="D75" i="36"/>
  <c r="D52" i="35"/>
  <c r="D40" i="35"/>
  <c r="D51" i="35"/>
  <c r="D72" i="35"/>
  <c r="D51" i="36"/>
  <c r="D93" i="36"/>
  <c r="D50" i="36"/>
  <c r="D37" i="36"/>
  <c r="D49" i="35"/>
  <c r="D54" i="35"/>
  <c r="D48" i="35"/>
  <c r="D53" i="35"/>
  <c r="D93" i="35"/>
  <c r="D53" i="36"/>
  <c r="D49" i="36"/>
  <c r="D52" i="36"/>
  <c r="D40" i="36"/>
  <c r="D40" i="31"/>
  <c r="D72" i="31" s="1"/>
  <c r="D38" i="36"/>
  <c r="D71" i="36"/>
  <c r="D75" i="35"/>
  <c r="D71" i="35"/>
  <c r="D74" i="35"/>
  <c r="D55" i="35"/>
  <c r="D55" i="36"/>
  <c r="D73" i="36"/>
  <c r="D54" i="36"/>
  <c r="D74" i="36"/>
  <c r="C85" i="31"/>
  <c r="D85" i="31"/>
  <c r="D132" i="31" s="1"/>
  <c r="C40" i="31"/>
  <c r="C72" i="31" s="1"/>
  <c r="C76" i="36"/>
  <c r="C75" i="34"/>
  <c r="D72" i="36"/>
  <c r="D39" i="35"/>
  <c r="D74" i="34"/>
  <c r="D72" i="34"/>
  <c r="D48" i="34"/>
  <c r="D73" i="34"/>
  <c r="D47" i="34"/>
  <c r="D36" i="34"/>
  <c r="D70" i="34"/>
  <c r="D53" i="34"/>
  <c r="D51" i="34"/>
  <c r="D92" i="34"/>
  <c r="D71" i="34"/>
  <c r="D69" i="34"/>
  <c r="D54" i="34"/>
  <c r="D52" i="34"/>
  <c r="D50" i="34"/>
  <c r="D37" i="34"/>
  <c r="D39" i="34"/>
  <c r="D49" i="34"/>
  <c r="D74" i="33"/>
  <c r="D72" i="33"/>
  <c r="D48" i="33"/>
  <c r="D39" i="33"/>
  <c r="D51" i="33"/>
  <c r="D92" i="33"/>
  <c r="D71" i="33"/>
  <c r="D69" i="33"/>
  <c r="D54" i="33"/>
  <c r="D52" i="33"/>
  <c r="D50" i="33"/>
  <c r="D37" i="33"/>
  <c r="D73" i="33"/>
  <c r="D47" i="33"/>
  <c r="D36" i="33"/>
  <c r="D53" i="33"/>
  <c r="D49" i="33"/>
  <c r="D70" i="33"/>
  <c r="D75" i="31"/>
  <c r="D39" i="36" l="1"/>
  <c r="D41" i="36" s="1"/>
  <c r="D63" i="36" s="1"/>
  <c r="D56" i="35"/>
  <c r="D64" i="35" s="1"/>
  <c r="D76" i="35"/>
  <c r="D95" i="35" s="1"/>
  <c r="D56" i="36"/>
  <c r="D64" i="36" s="1"/>
  <c r="D65" i="36" s="1"/>
  <c r="D94" i="36" s="1"/>
  <c r="D41" i="35"/>
  <c r="D63" i="35" s="1"/>
  <c r="D76" i="36"/>
  <c r="D95" i="36" s="1"/>
  <c r="D38" i="34"/>
  <c r="D40" i="34"/>
  <c r="D62" i="34" s="1"/>
  <c r="D75" i="34"/>
  <c r="D94" i="34" s="1"/>
  <c r="D55" i="34"/>
  <c r="D63" i="34" s="1"/>
  <c r="D55" i="33"/>
  <c r="D63" i="33" s="1"/>
  <c r="D75" i="33"/>
  <c r="D94" i="33" s="1"/>
  <c r="D38" i="33"/>
  <c r="D40" i="33" s="1"/>
  <c r="D62" i="33" s="1"/>
  <c r="D131" i="31"/>
  <c r="D65" i="35" l="1"/>
  <c r="D94" i="35" s="1"/>
  <c r="D96" i="35"/>
  <c r="D81" i="36"/>
  <c r="D82" i="36" s="1"/>
  <c r="D96" i="36"/>
  <c r="D81" i="35"/>
  <c r="D82" i="35" s="1"/>
  <c r="D64" i="34"/>
  <c r="D64" i="33"/>
  <c r="D93" i="33" s="1"/>
  <c r="D95" i="33" s="1"/>
  <c r="D86" i="36" l="1"/>
  <c r="D85" i="35"/>
  <c r="D83" i="36"/>
  <c r="D87" i="36" s="1"/>
  <c r="D97" i="36" s="1"/>
  <c r="D98" i="36" s="1"/>
  <c r="D84" i="35"/>
  <c r="D84" i="36"/>
  <c r="D86" i="35"/>
  <c r="D85" i="36"/>
  <c r="D83" i="35"/>
  <c r="D87" i="35" s="1"/>
  <c r="D97" i="35" s="1"/>
  <c r="D98" i="35" s="1"/>
  <c r="D93" i="34"/>
  <c r="D95" i="34" s="1"/>
  <c r="D80" i="34"/>
  <c r="D80" i="33"/>
  <c r="D81" i="33" s="1"/>
  <c r="D84" i="33" s="1"/>
  <c r="E46" i="11"/>
  <c r="F46" i="11" s="1"/>
  <c r="D81" i="34" l="1"/>
  <c r="D84" i="34" s="1"/>
  <c r="D85" i="33"/>
  <c r="D82" i="33"/>
  <c r="D86" i="33" s="1"/>
  <c r="D96" i="33" s="1"/>
  <c r="D97" i="33" s="1"/>
  <c r="D83" i="33"/>
  <c r="E57" i="11"/>
  <c r="D82" i="34" l="1"/>
  <c r="D86" i="34" s="1"/>
  <c r="D96" i="34" s="1"/>
  <c r="D97" i="34" s="1"/>
  <c r="D83" i="34"/>
  <c r="D85" i="34"/>
  <c r="C35" i="30" l="1"/>
  <c r="D28" i="30"/>
  <c r="D45" i="30" l="1"/>
  <c r="D46" i="30" s="1"/>
  <c r="D33" i="30"/>
  <c r="D34" i="30" l="1"/>
  <c r="D38" i="30" s="1"/>
  <c r="D37" i="30" l="1"/>
  <c r="D36" i="30"/>
  <c r="D35" i="30"/>
  <c r="D39" i="30" s="1"/>
  <c r="D47" i="30" s="1"/>
  <c r="D48" i="30" s="1"/>
  <c r="C83" i="25" l="1"/>
  <c r="C55" i="25"/>
  <c r="C71" i="25" s="1"/>
  <c r="C54" i="25"/>
  <c r="C53" i="25"/>
  <c r="C52" i="25"/>
  <c r="C51" i="25"/>
  <c r="C49" i="25"/>
  <c r="C48" i="25"/>
  <c r="C39" i="25"/>
  <c r="C41" i="25" s="1"/>
  <c r="C63" i="25" s="1"/>
  <c r="D27" i="25"/>
  <c r="D28" i="25" s="1"/>
  <c r="C83" i="24"/>
  <c r="C55" i="24"/>
  <c r="C71" i="24" s="1"/>
  <c r="C54" i="24"/>
  <c r="C53" i="24"/>
  <c r="C52" i="24"/>
  <c r="C51" i="24"/>
  <c r="C49" i="24"/>
  <c r="C48" i="24"/>
  <c r="C41" i="24"/>
  <c r="C63" i="24" s="1"/>
  <c r="C39" i="24"/>
  <c r="D27" i="24"/>
  <c r="D28" i="24" s="1"/>
  <c r="D29" i="24" s="1"/>
  <c r="C120" i="21"/>
  <c r="C100" i="21"/>
  <c r="D62" i="21"/>
  <c r="C54" i="21"/>
  <c r="C80" i="21" s="1"/>
  <c r="C53" i="21"/>
  <c r="C52" i="21"/>
  <c r="C51" i="21"/>
  <c r="C50" i="21"/>
  <c r="C48" i="21"/>
  <c r="C47" i="21"/>
  <c r="C38" i="21"/>
  <c r="D30" i="21"/>
  <c r="D98" i="21" s="1"/>
  <c r="C120" i="18"/>
  <c r="C100" i="18"/>
  <c r="D62" i="18"/>
  <c r="C54" i="18"/>
  <c r="C80" i="18" s="1"/>
  <c r="C53" i="18"/>
  <c r="C52" i="18"/>
  <c r="C51" i="18"/>
  <c r="C50" i="18"/>
  <c r="C48" i="18"/>
  <c r="C47" i="18"/>
  <c r="C38" i="18"/>
  <c r="D30" i="18"/>
  <c r="D79" i="18" s="1"/>
  <c r="D27" i="9"/>
  <c r="E58" i="11"/>
  <c r="F57" i="11"/>
  <c r="D98" i="18" l="1"/>
  <c r="D94" i="18"/>
  <c r="D47" i="18"/>
  <c r="D50" i="18"/>
  <c r="D52" i="18"/>
  <c r="D37" i="18"/>
  <c r="C67" i="18"/>
  <c r="D74" i="18" s="1"/>
  <c r="D97" i="18"/>
  <c r="C67" i="21"/>
  <c r="D74" i="21" s="1"/>
  <c r="C55" i="18"/>
  <c r="C81" i="18" s="1"/>
  <c r="D81" i="18" s="1"/>
  <c r="C55" i="21"/>
  <c r="C73" i="21" s="1"/>
  <c r="C56" i="25"/>
  <c r="C64" i="25" s="1"/>
  <c r="D30" i="25"/>
  <c r="D29" i="25"/>
  <c r="C56" i="24"/>
  <c r="C64" i="24" s="1"/>
  <c r="D30" i="24"/>
  <c r="D31" i="24" s="1"/>
  <c r="D48" i="21"/>
  <c r="D82" i="21"/>
  <c r="D95" i="21"/>
  <c r="D99" i="21"/>
  <c r="D130" i="21"/>
  <c r="D36" i="21"/>
  <c r="D49" i="21"/>
  <c r="D51" i="21"/>
  <c r="D53" i="21"/>
  <c r="D80" i="21"/>
  <c r="D96" i="21"/>
  <c r="D97" i="21"/>
  <c r="D37" i="21"/>
  <c r="D47" i="21"/>
  <c r="D50" i="21"/>
  <c r="D52" i="21"/>
  <c r="D54" i="21"/>
  <c r="D79" i="21"/>
  <c r="D94" i="21"/>
  <c r="D54" i="18"/>
  <c r="D48" i="18"/>
  <c r="D82" i="18"/>
  <c r="D95" i="18"/>
  <c r="D99" i="18"/>
  <c r="D130" i="18"/>
  <c r="D36" i="18"/>
  <c r="D38" i="18" s="1"/>
  <c r="D49" i="18"/>
  <c r="D51" i="18"/>
  <c r="D53" i="18"/>
  <c r="D80" i="18"/>
  <c r="D96" i="18"/>
  <c r="F58" i="11"/>
  <c r="F59" i="11" s="1"/>
  <c r="D112" i="31" l="1"/>
  <c r="D112" i="40"/>
  <c r="D100" i="21"/>
  <c r="C39" i="18"/>
  <c r="D39" i="18" s="1"/>
  <c r="D40" i="18" s="1"/>
  <c r="D72" i="18" s="1"/>
  <c r="C84" i="18"/>
  <c r="D84" i="18" s="1"/>
  <c r="C101" i="18"/>
  <c r="D101" i="18" s="1"/>
  <c r="C83" i="18"/>
  <c r="D83" i="18" s="1"/>
  <c r="C73" i="18"/>
  <c r="C75" i="25"/>
  <c r="C83" i="21"/>
  <c r="D83" i="21" s="1"/>
  <c r="C84" i="21"/>
  <c r="D84" i="21" s="1"/>
  <c r="C81" i="21"/>
  <c r="D81" i="21" s="1"/>
  <c r="C39" i="21"/>
  <c r="C40" i="21" s="1"/>
  <c r="C72" i="21" s="1"/>
  <c r="C101" i="21"/>
  <c r="D101" i="21" s="1"/>
  <c r="D102" i="21" s="1"/>
  <c r="D106" i="21" s="1"/>
  <c r="D107" i="21" s="1"/>
  <c r="D133" i="21" s="1"/>
  <c r="D112" i="17"/>
  <c r="D112" i="21"/>
  <c r="D112" i="18"/>
  <c r="D55" i="18"/>
  <c r="D73" i="18" s="1"/>
  <c r="C74" i="25"/>
  <c r="D55" i="21"/>
  <c r="D73" i="21" s="1"/>
  <c r="C72" i="25"/>
  <c r="D31" i="25"/>
  <c r="D71" i="25" s="1"/>
  <c r="C72" i="24"/>
  <c r="D72" i="24" s="1"/>
  <c r="C74" i="24"/>
  <c r="D74" i="24" s="1"/>
  <c r="C75" i="24"/>
  <c r="D75" i="24" s="1"/>
  <c r="D49" i="24"/>
  <c r="D93" i="24"/>
  <c r="D70" i="24"/>
  <c r="D55" i="24"/>
  <c r="D53" i="24"/>
  <c r="D51" i="24"/>
  <c r="D48" i="24"/>
  <c r="D40" i="24"/>
  <c r="D37" i="24"/>
  <c r="D71" i="24"/>
  <c r="D54" i="24"/>
  <c r="D52" i="24"/>
  <c r="D50" i="24"/>
  <c r="D73" i="24"/>
  <c r="D38" i="24"/>
  <c r="D38" i="21"/>
  <c r="D100" i="18"/>
  <c r="C102" i="18"/>
  <c r="C40" i="18" l="1"/>
  <c r="C72" i="18" s="1"/>
  <c r="D48" i="25"/>
  <c r="D55" i="25"/>
  <c r="D102" i="18"/>
  <c r="D106" i="18" s="1"/>
  <c r="D107" i="18" s="1"/>
  <c r="D133" i="18" s="1"/>
  <c r="D85" i="18"/>
  <c r="D132" i="18" s="1"/>
  <c r="C85" i="18"/>
  <c r="D75" i="25"/>
  <c r="D85" i="21"/>
  <c r="D132" i="21" s="1"/>
  <c r="C76" i="25"/>
  <c r="C85" i="21"/>
  <c r="C102" i="21"/>
  <c r="D39" i="21"/>
  <c r="D40" i="21" s="1"/>
  <c r="D72" i="21" s="1"/>
  <c r="D75" i="21" s="1"/>
  <c r="D131" i="21" s="1"/>
  <c r="D75" i="18"/>
  <c r="D131" i="18" s="1"/>
  <c r="D72" i="25"/>
  <c r="D52" i="25"/>
  <c r="D74" i="25"/>
  <c r="D93" i="25"/>
  <c r="D54" i="25"/>
  <c r="D51" i="25"/>
  <c r="D49" i="25"/>
  <c r="D40" i="25"/>
  <c r="D53" i="25"/>
  <c r="D73" i="25"/>
  <c r="D50" i="25"/>
  <c r="D37" i="25"/>
  <c r="D38" i="25"/>
  <c r="D70" i="25"/>
  <c r="C76" i="24"/>
  <c r="D56" i="24"/>
  <c r="D64" i="24" s="1"/>
  <c r="D76" i="24"/>
  <c r="D95" i="24" s="1"/>
  <c r="D39" i="24"/>
  <c r="D41" i="24" s="1"/>
  <c r="D63" i="24" s="1"/>
  <c r="D76" i="25" l="1"/>
  <c r="D95" i="25" s="1"/>
  <c r="D56" i="25"/>
  <c r="D64" i="25" s="1"/>
  <c r="D39" i="25"/>
  <c r="D41" i="25" s="1"/>
  <c r="D63" i="25" s="1"/>
  <c r="D65" i="24"/>
  <c r="D65" i="25" l="1"/>
  <c r="D94" i="25" s="1"/>
  <c r="D96" i="25" s="1"/>
  <c r="D94" i="24"/>
  <c r="D96" i="24" s="1"/>
  <c r="D81" i="24"/>
  <c r="D82" i="24" s="1"/>
  <c r="D81" i="25" l="1"/>
  <c r="D82" i="25" s="1"/>
  <c r="D85" i="25" s="1"/>
  <c r="D84" i="24"/>
  <c r="D83" i="24"/>
  <c r="D87" i="24" s="1"/>
  <c r="D97" i="24" s="1"/>
  <c r="D98" i="24" s="1"/>
  <c r="D86" i="24"/>
  <c r="D85" i="24"/>
  <c r="D86" i="25" l="1"/>
  <c r="D83" i="25"/>
  <c r="D87" i="25" s="1"/>
  <c r="D97" i="25" s="1"/>
  <c r="D98" i="25" s="1"/>
  <c r="D84" i="25"/>
  <c r="C120" i="17" l="1"/>
  <c r="C100" i="17"/>
  <c r="D63" i="17"/>
  <c r="D62" i="17"/>
  <c r="C54" i="17"/>
  <c r="C80" i="17" s="1"/>
  <c r="C53" i="17"/>
  <c r="C52" i="17"/>
  <c r="C51" i="17"/>
  <c r="C50" i="17"/>
  <c r="C48" i="17"/>
  <c r="C47" i="17"/>
  <c r="C38" i="17"/>
  <c r="D30" i="17"/>
  <c r="D99" i="17" s="1"/>
  <c r="D50" i="17" l="1"/>
  <c r="D97" i="17"/>
  <c r="C67" i="17"/>
  <c r="D74" i="17" s="1"/>
  <c r="C55" i="17"/>
  <c r="C84" i="17" s="1"/>
  <c r="D52" i="17"/>
  <c r="D37" i="17"/>
  <c r="D49" i="17"/>
  <c r="D96" i="17"/>
  <c r="D53" i="17"/>
  <c r="D79" i="17"/>
  <c r="D98" i="17"/>
  <c r="D130" i="17"/>
  <c r="D36" i="17"/>
  <c r="D38" i="17" s="1"/>
  <c r="D51" i="17"/>
  <c r="D94" i="17"/>
  <c r="D80" i="17"/>
  <c r="D47" i="17"/>
  <c r="D54" i="17"/>
  <c r="D48" i="17"/>
  <c r="D82" i="17"/>
  <c r="D95" i="17"/>
  <c r="D100" i="17" l="1"/>
  <c r="C81" i="17"/>
  <c r="D81" i="17" s="1"/>
  <c r="C83" i="17"/>
  <c r="D83" i="17" s="1"/>
  <c r="C73" i="17"/>
  <c r="C101" i="17"/>
  <c r="D101" i="17" s="1"/>
  <c r="D102" i="17" s="1"/>
  <c r="D106" i="17" s="1"/>
  <c r="D107" i="17" s="1"/>
  <c r="D133" i="17" s="1"/>
  <c r="C39" i="17"/>
  <c r="D39" i="17" s="1"/>
  <c r="D40" i="17" s="1"/>
  <c r="D72" i="17" s="1"/>
  <c r="D84" i="17"/>
  <c r="D55" i="17"/>
  <c r="D73" i="17" s="1"/>
  <c r="D85" i="17" l="1"/>
  <c r="D132" i="17" s="1"/>
  <c r="C85" i="17"/>
  <c r="C40" i="17"/>
  <c r="C72" i="17" s="1"/>
  <c r="C102" i="17"/>
  <c r="D75" i="17"/>
  <c r="D131" i="17" s="1"/>
  <c r="E29" i="11"/>
  <c r="F29" i="11" s="1"/>
  <c r="E47" i="11" l="1"/>
  <c r="F47" i="11" s="1"/>
  <c r="E45" i="11"/>
  <c r="F45" i="11" s="1"/>
  <c r="E44" i="11"/>
  <c r="F44" i="11" s="1"/>
  <c r="E43" i="11"/>
  <c r="F43" i="11" s="1"/>
  <c r="E42" i="11"/>
  <c r="F42" i="11" s="1"/>
  <c r="E41" i="11"/>
  <c r="F41" i="11" s="1"/>
  <c r="E40" i="11"/>
  <c r="F40" i="11" s="1"/>
  <c r="E39" i="11"/>
  <c r="F39" i="11" s="1"/>
  <c r="E27" i="11"/>
  <c r="F27" i="11" s="1"/>
  <c r="E26" i="11"/>
  <c r="F26" i="11" s="1"/>
  <c r="E28" i="11"/>
  <c r="F28" i="11" s="1"/>
  <c r="F48" i="11" l="1"/>
  <c r="E18" i="11"/>
  <c r="F18" i="11" s="1"/>
  <c r="E22" i="11"/>
  <c r="F22" i="11" s="1"/>
  <c r="E21" i="11"/>
  <c r="F21" i="11" s="1"/>
  <c r="E23" i="11"/>
  <c r="F23" i="11" s="1"/>
  <c r="E25" i="11"/>
  <c r="F25" i="11" s="1"/>
  <c r="E19" i="11"/>
  <c r="F19" i="11" s="1"/>
  <c r="E24" i="11"/>
  <c r="F24" i="11" s="1"/>
  <c r="C82" i="9"/>
  <c r="C54" i="9"/>
  <c r="C70" i="9" s="1"/>
  <c r="C53" i="9"/>
  <c r="C52" i="9"/>
  <c r="C51" i="9"/>
  <c r="C50" i="9"/>
  <c r="C48" i="9"/>
  <c r="C47" i="9"/>
  <c r="C38" i="9"/>
  <c r="C40" i="9" s="1"/>
  <c r="C62" i="9" s="1"/>
  <c r="C82" i="8"/>
  <c r="C54" i="8"/>
  <c r="C70" i="8" s="1"/>
  <c r="C53" i="8"/>
  <c r="C52" i="8"/>
  <c r="C51" i="8"/>
  <c r="C50" i="8"/>
  <c r="C48" i="8"/>
  <c r="C47" i="8"/>
  <c r="C38" i="8"/>
  <c r="C40" i="8" s="1"/>
  <c r="C62" i="8" s="1"/>
  <c r="D111" i="21" l="1"/>
  <c r="D111" i="18"/>
  <c r="F30" i="11"/>
  <c r="D111" i="40" s="1"/>
  <c r="D113" i="40" s="1"/>
  <c r="C55" i="9"/>
  <c r="C74" i="9" s="1"/>
  <c r="C55" i="8"/>
  <c r="C74" i="8" s="1"/>
  <c r="D134" i="40" l="1"/>
  <c r="D135" i="40" s="1"/>
  <c r="D118" i="40"/>
  <c r="D119" i="40" s="1"/>
  <c r="D111" i="31"/>
  <c r="D113" i="31" s="1"/>
  <c r="D111" i="17"/>
  <c r="C73" i="9"/>
  <c r="C63" i="9"/>
  <c r="C71" i="9"/>
  <c r="D113" i="17"/>
  <c r="D113" i="21"/>
  <c r="D113" i="18"/>
  <c r="C71" i="8"/>
  <c r="C73" i="8"/>
  <c r="C63" i="8"/>
  <c r="D123" i="40" l="1"/>
  <c r="D122" i="40"/>
  <c r="D120" i="40"/>
  <c r="D124" i="40" s="1"/>
  <c r="D136" i="40" s="1"/>
  <c r="D137" i="40" s="1"/>
  <c r="D121" i="40"/>
  <c r="C75" i="9"/>
  <c r="D134" i="31"/>
  <c r="D135" i="31" s="1"/>
  <c r="D118" i="31"/>
  <c r="D119" i="31" s="1"/>
  <c r="D134" i="18"/>
  <c r="D135" i="18" s="1"/>
  <c r="D118" i="18"/>
  <c r="D119" i="18" s="1"/>
  <c r="D134" i="21"/>
  <c r="D135" i="21" s="1"/>
  <c r="D118" i="21"/>
  <c r="D119" i="21" s="1"/>
  <c r="D118" i="17"/>
  <c r="D134" i="17"/>
  <c r="D135" i="17" s="1"/>
  <c r="C75" i="8"/>
  <c r="D121" i="31" l="1"/>
  <c r="D122" i="31"/>
  <c r="D123" i="31"/>
  <c r="D120" i="31"/>
  <c r="D124" i="31" s="1"/>
  <c r="D136" i="31" s="1"/>
  <c r="D137" i="31" s="1"/>
  <c r="D121" i="18"/>
  <c r="D119" i="17"/>
  <c r="D123" i="17" s="1"/>
  <c r="D122" i="21"/>
  <c r="D121" i="21"/>
  <c r="D120" i="21"/>
  <c r="D124" i="21" s="1"/>
  <c r="D136" i="21" s="1"/>
  <c r="D137" i="21" s="1"/>
  <c r="D123" i="21"/>
  <c r="D123" i="18"/>
  <c r="D122" i="18"/>
  <c r="D120" i="18"/>
  <c r="D124" i="18" s="1"/>
  <c r="D136" i="18" s="1"/>
  <c r="D137" i="18" s="1"/>
  <c r="D121" i="17" l="1"/>
  <c r="D120" i="17"/>
  <c r="D124" i="17" s="1"/>
  <c r="D136" i="17" s="1"/>
  <c r="D137" i="17" s="1"/>
  <c r="D122" i="17"/>
  <c r="D28" i="8" l="1"/>
  <c r="D29" i="8" s="1"/>
  <c r="D28" i="9"/>
  <c r="D29" i="9" s="1"/>
  <c r="D30" i="9" s="1"/>
  <c r="D30" i="8" l="1"/>
  <c r="D37" i="8" s="1"/>
  <c r="D73" i="9"/>
  <c r="D69" i="9"/>
  <c r="D37" i="9"/>
  <c r="D53" i="9"/>
  <c r="D72" i="9"/>
  <c r="D92" i="9"/>
  <c r="D52" i="9"/>
  <c r="D36" i="9"/>
  <c r="D70" i="9"/>
  <c r="D74" i="9"/>
  <c r="D39" i="9"/>
  <c r="D54" i="9"/>
  <c r="D47" i="9"/>
  <c r="D51" i="9"/>
  <c r="D49" i="9"/>
  <c r="D48" i="9"/>
  <c r="D71" i="9"/>
  <c r="D50" i="9"/>
  <c r="D92" i="8" l="1"/>
  <c r="D53" i="8"/>
  <c r="D73" i="8"/>
  <c r="D70" i="8"/>
  <c r="D48" i="8"/>
  <c r="D39" i="8"/>
  <c r="D71" i="8"/>
  <c r="D54" i="8"/>
  <c r="D74" i="8"/>
  <c r="D69" i="8"/>
  <c r="D36" i="8"/>
  <c r="D38" i="8" s="1"/>
  <c r="D51" i="8"/>
  <c r="D49" i="8"/>
  <c r="D50" i="8"/>
  <c r="D52" i="8"/>
  <c r="D47" i="8"/>
  <c r="D72" i="8"/>
  <c r="D75" i="9"/>
  <c r="D94" i="9" s="1"/>
  <c r="D55" i="9"/>
  <c r="D63" i="9" s="1"/>
  <c r="D38" i="9"/>
  <c r="D40" i="9" s="1"/>
  <c r="D62" i="9" s="1"/>
  <c r="D64" i="9" l="1"/>
  <c r="D80" i="9" s="1"/>
  <c r="D81" i="9" s="1"/>
  <c r="D40" i="8"/>
  <c r="D62" i="8" s="1"/>
  <c r="D75" i="8"/>
  <c r="D94" i="8" s="1"/>
  <c r="D55" i="8"/>
  <c r="D63" i="8" s="1"/>
  <c r="D93" i="9" l="1"/>
  <c r="D95" i="9" s="1"/>
  <c r="D82" i="9" s="1"/>
  <c r="D86" i="9" s="1"/>
  <c r="D96" i="9" s="1"/>
  <c r="D97" i="9" s="1"/>
  <c r="D64" i="8"/>
  <c r="D93" i="8" s="1"/>
  <c r="D95" i="8" s="1"/>
  <c r="D85" i="9" l="1"/>
  <c r="D84" i="9"/>
  <c r="D83" i="9"/>
  <c r="D80" i="8"/>
  <c r="D81" i="8" s="1"/>
  <c r="D84" i="8" s="1"/>
  <c r="D82" i="8" l="1"/>
  <c r="D86" i="8" s="1"/>
  <c r="D96" i="8" s="1"/>
  <c r="D97" i="8" s="1"/>
  <c r="D85" i="8"/>
  <c r="D83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100-000001000000}">
      <text>
        <r>
          <rPr>
            <sz val="9"/>
            <color indexed="81"/>
            <rFont val="Segoe UI"/>
            <family val="2"/>
          </rPr>
          <t xml:space="preserve">A tarifa de R$ 7,95 permite a integração ônibus/metrô/cptm.
</t>
        </r>
      </text>
    </comment>
    <comment ref="C121" authorId="0" shapeId="0" xr:uid="{00000000-0006-0000-01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83" authorId="0" shapeId="0" xr:uid="{00000000-0006-0000-0900-000001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83" authorId="0" shapeId="0" xr:uid="{00000000-0006-0000-0A00-000001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84" authorId="0" shapeId="0" xr:uid="{00000000-0006-0000-0B00-000001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84" authorId="0" shapeId="0" xr:uid="{00000000-0006-0000-0C00-000001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22" authorId="0" shapeId="0" xr:uid="{00000000-0006-0000-0D00-000001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22" authorId="0" shapeId="0" xr:uid="{00000000-0006-0000-0E00-000001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36" authorId="0" shapeId="0" xr:uid="{00000000-0006-0000-0F00-000001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200-000001000000}">
      <text>
        <r>
          <rPr>
            <sz val="9"/>
            <color indexed="81"/>
            <rFont val="Segoe UI"/>
            <family val="2"/>
          </rPr>
          <t xml:space="preserve">Tarifa de R$ 3,20 - Brambilla. </t>
        </r>
      </text>
    </comment>
    <comment ref="C121" authorId="0" shapeId="0" xr:uid="{00000000-0006-0000-02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300-000001000000}">
      <text>
        <r>
          <rPr>
            <sz val="9"/>
            <color indexed="81"/>
            <rFont val="Segoe UI"/>
            <family val="2"/>
          </rPr>
          <t xml:space="preserve">Tarifa de R$ 4,30 - Pássaro Marrom. </t>
        </r>
      </text>
    </comment>
    <comment ref="C121" authorId="0" shapeId="0" xr:uid="{00000000-0006-0000-03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400-000001000000}">
      <text>
        <r>
          <rPr>
            <sz val="9"/>
            <color indexed="81"/>
            <rFont val="Segoe UI"/>
            <family val="2"/>
          </rPr>
          <t xml:space="preserve">Tarifa de R$ 6,00 - URBS Curirtiba </t>
        </r>
      </text>
    </comment>
    <comment ref="C121" authorId="0" shapeId="0" xr:uid="{00000000-0006-0000-04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E3D68761-DE90-4734-9C60-DDF8D339628F}">
      <text>
        <r>
          <rPr>
            <sz val="9"/>
            <color indexed="81"/>
            <rFont val="Segoe UI"/>
            <family val="2"/>
          </rPr>
          <t xml:space="preserve">Tarifa de R$ 6,00 - URBS Curirtiba </t>
        </r>
      </text>
    </comment>
    <comment ref="C121" authorId="0" shapeId="0" xr:uid="{8D48409D-E169-4C94-BEEE-5E752E67775A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83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83" authorId="0" shapeId="0" xr:uid="{00000000-0006-0000-0600-000001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84" authorId="0" shapeId="0" xr:uid="{00000000-0006-0000-0700-000001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84" authorId="0" shapeId="0" xr:uid="{00000000-0006-0000-0800-000001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<sst xmlns="http://schemas.openxmlformats.org/spreadsheetml/2006/main" count="2426" uniqueCount="234">
  <si>
    <t>LOGOTIPO</t>
  </si>
  <si>
    <t>RAZÃO SOCIAL:</t>
  </si>
  <si>
    <t>CNPJ:</t>
  </si>
  <si>
    <t>ENDEREÇO: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</si>
  <si>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</si>
  <si>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</si>
  <si>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Licitação Nº</t>
  </si>
  <si>
    <t>ANEXO II-A</t>
  </si>
  <si>
    <t>PLANILHA ESTIMATIVA PARA O CUSTO MENSAL DOS INSUMOS (MÓDULO 5 – INSUMOS DIVERSOS)</t>
  </si>
  <si>
    <t>PLANILHA 01</t>
  </si>
  <si>
    <t>(A)</t>
  </si>
  <si>
    <t>(B)</t>
  </si>
  <si>
    <t>(C)</t>
  </si>
  <si>
    <t>(D)</t>
  </si>
  <si>
    <t>(E = D X C)</t>
  </si>
  <si>
    <t>(F = E / 12)</t>
  </si>
  <si>
    <t>Descrição</t>
  </si>
  <si>
    <t>Unidade de medida</t>
  </si>
  <si>
    <t>QTD Anual</t>
  </si>
  <si>
    <t>Valor unitário R$</t>
  </si>
  <si>
    <t>Valor total R$</t>
  </si>
  <si>
    <t>Valor total por mês R$</t>
  </si>
  <si>
    <t>UND</t>
  </si>
  <si>
    <t>VALOR MENSAL A APROPRIAR</t>
  </si>
  <si>
    <t>OBS: Os licitantes devem preencher os campos marcados em amarelo</t>
  </si>
  <si>
    <t>A</t>
  </si>
  <si>
    <t xml:space="preserve">Data de apresentação da proposta (dia/mês/ano) </t>
  </si>
  <si>
    <t>B</t>
  </si>
  <si>
    <t xml:space="preserve">Município/UF </t>
  </si>
  <si>
    <t>C</t>
  </si>
  <si>
    <t>Ano do Acordo, Convenção ou Dissídio Coletivo</t>
  </si>
  <si>
    <t>D</t>
  </si>
  <si>
    <t>Nº de Registro da Convenção Coletiva de Trabalho no M.T.E</t>
  </si>
  <si>
    <t>E</t>
  </si>
  <si>
    <t>Nº de meses de execução contratual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</si>
  <si>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</si>
  <si>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</si>
  <si>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</si>
  <si>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</si>
  <si>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</si>
  <si>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</si>
  <si>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</si>
  <si>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</si>
  <si>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</si>
  <si>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</si>
  <si>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</si>
  <si>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Outros (especificar)</t>
  </si>
  <si>
    <t>TOTAL DO MÓDULO 1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</si>
  <si>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</si>
  <si>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t>MÓDULO 2: 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</si>
  <si>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</si>
  <si>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</si>
  <si>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</si>
  <si>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%</t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</si>
  <si>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</si>
  <si>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</si>
  <si>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SUBTOTAL DO SUBMÓDULO 2.1</t>
  </si>
  <si>
    <t>Incidência do submódulo 2.2 sobre o submódulo 2.1</t>
  </si>
  <si>
    <t>TOTAL DO SUBMÓDULO 2.1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</si>
  <si>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</si>
  <si>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</si>
  <si>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</si>
  <si>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</si>
  <si>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</si>
  <si>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</si>
  <si>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</si>
  <si>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</si>
  <si>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</si>
  <si>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</si>
  <si>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SENAI- SENAC</t>
  </si>
  <si>
    <t>F</t>
  </si>
  <si>
    <t>SEBRAE</t>
  </si>
  <si>
    <t>G</t>
  </si>
  <si>
    <t>INCRA</t>
  </si>
  <si>
    <t>H</t>
  </si>
  <si>
    <t>FGTS</t>
  </si>
  <si>
    <t>TOTAL DO SUBMÓDULO 2.2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</si>
  <si>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</si>
  <si>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</si>
  <si>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</si>
  <si>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t>Submódulo 2.3 – Benefícios Mensais e Diários</t>
  </si>
  <si>
    <t>2.3</t>
  </si>
  <si>
    <t>Benefícios Mensais e Diários</t>
  </si>
  <si>
    <t>Valor Mensal (R$)</t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</si>
  <si>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</si>
  <si>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2.3</t>
  </si>
  <si>
    <t>* Não será admitida a inclusão de benefícios que onerem apenas o tomador de serviços, nos termos do PARECER N.º 15/2014/CPLC/DEPCONSU/PGF/AGU</t>
  </si>
  <si>
    <t>QUADRO RESUMO DO MÓDULO 2- ENCARGOS E BENEFÍCIOS ANUAIS, MENSAIS E DIÁRIOS</t>
  </si>
  <si>
    <t>Encargos e Benefícios Anuais, Mensais e diarios</t>
  </si>
  <si>
    <t>-</t>
  </si>
  <si>
    <t>TOTAL DO MÓDULO 2</t>
  </si>
  <si>
    <t>MÓDULO 3: PROVISÃO PARA RESCISÃO (REDAÇÃO DADA PELA INSTRUÇÃO NORMATIVA Nº 7, DE 2018)</t>
  </si>
  <si>
    <t>Provisão para Rescisão</t>
  </si>
  <si>
    <t>Aviso prévio indenizado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</si>
  <si>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</si>
  <si>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</si>
  <si>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t>Aviso prévio trabalhado</t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</si>
  <si>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</si>
  <si>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</si>
  <si>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t>TOTAL DO MÓDULO 3</t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</si>
  <si>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</si>
  <si>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MÓDULO 4: CUSTO DE REPOSIÇÃO DO PROFISSIONAL AUSENTE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</si>
  <si>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</si>
  <si>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</si>
  <si>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4.1</t>
  </si>
  <si>
    <t>Ausências Legais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</si>
  <si>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</si>
  <si>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</si>
  <si>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</si>
  <si>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</si>
  <si>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</si>
  <si>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</si>
  <si>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SUBTOTAL DO SUBMÓDULO 4.1</t>
  </si>
  <si>
    <t>Incidência do submódulo 2.2 sobre o submódulo 4.1</t>
  </si>
  <si>
    <t>TOTAL DO SUBMÓDULO 4.1</t>
  </si>
  <si>
    <t>QUADRO-RESUMO DO MÓDULO 4 – CUSTO DE REPOSIÇÃO DO PROFISSIONAL AUSENTE (REDAÇÃO DADA PELA INSTRUÇÃO NORMATIVA Nº 7, DE 2018)</t>
  </si>
  <si>
    <t>Custo de Reposição do Profissional Ausente</t>
  </si>
  <si>
    <t>Substituto nas ausências legais</t>
  </si>
  <si>
    <t>TOTAL DO MÓDULO 4</t>
  </si>
  <si>
    <t>MÓDULO 5: INSUMOS DIVERSOS</t>
  </si>
  <si>
    <t>Insumos Diversos</t>
  </si>
  <si>
    <t>Uniformes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</si>
  <si>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</si>
  <si>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</si>
  <si>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MÓDULO 6: CUSTOS INDIRETOS,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</si>
  <si>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</si>
  <si>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</si>
  <si>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</si>
  <si>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</si>
  <si>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</si>
  <si>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</si>
  <si>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</t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</si>
  <si>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</si>
  <si>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</si>
  <si>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</si>
  <si>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2.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</si>
  <si>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</si>
  <si>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</si>
  <si>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</si>
  <si>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</si>
  <si>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</si>
  <si>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</si>
  <si>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</si>
  <si>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</si>
  <si>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</si>
  <si>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Valor total por empregado</t>
  </si>
  <si>
    <t>São Paulo/SP</t>
  </si>
  <si>
    <t>Empresa 2</t>
  </si>
  <si>
    <t>Empresa 3</t>
  </si>
  <si>
    <t>PESQUISA DE MERCADO</t>
  </si>
  <si>
    <t>Empresa 1 (valor unitário - R$)</t>
  </si>
  <si>
    <t>Empresa 2 (valor unitário - R$)</t>
  </si>
  <si>
    <t>Empresa 3 (valor unitário - R$)</t>
  </si>
  <si>
    <t>00/2023</t>
  </si>
  <si>
    <t>Valor unitário (R$)</t>
  </si>
  <si>
    <t>Descanso semanal remunerado</t>
  </si>
  <si>
    <t>Crachá</t>
  </si>
  <si>
    <t>PLANILHA 02</t>
  </si>
  <si>
    <t>Colete refletivo</t>
  </si>
  <si>
    <t>Jaqueta com faixa refletiva</t>
  </si>
  <si>
    <r>
      <t xml:space="preserve">Seguro de Vida - </t>
    </r>
    <r>
      <rPr>
        <sz val="8"/>
        <color theme="1"/>
        <rFont val="Ecofont Vera Sans"/>
      </rPr>
      <t>clausula 25ª da CCT</t>
    </r>
  </si>
  <si>
    <t>Roseira/SP</t>
  </si>
  <si>
    <t>Motorista</t>
  </si>
  <si>
    <t>7823-10</t>
  </si>
  <si>
    <r>
      <t>Auxílio Alimentação</t>
    </r>
    <r>
      <rPr>
        <sz val="8"/>
        <rFont val="Ecofont Vera Sans"/>
        <family val="2"/>
      </rPr>
      <t xml:space="preserve"> (considerando 22 dias úteis)</t>
    </r>
    <r>
      <rPr>
        <sz val="10"/>
        <rFont val="Ecofont Vera Sans"/>
        <family val="2"/>
      </rPr>
      <t xml:space="preserve"> </t>
    </r>
    <r>
      <rPr>
        <sz val="8"/>
        <rFont val="Ecofont Vera Sans"/>
      </rPr>
      <t>- cláusula 20ª da CCT</t>
    </r>
  </si>
  <si>
    <r>
      <rPr>
        <sz val="10"/>
        <rFont val="Ecofont Vera Sans"/>
      </rPr>
      <t>Cesta básica</t>
    </r>
    <r>
      <rPr>
        <sz val="8"/>
        <rFont val="Ecofont Vera Sans"/>
      </rPr>
      <t xml:space="preserve"> - cláusula 19ª da CCT</t>
    </r>
  </si>
  <si>
    <t>Equipamentos - Telefonia móvel (dados e voz)</t>
  </si>
  <si>
    <t>PLANILHA 03</t>
  </si>
  <si>
    <t>Plano de dados e voz</t>
  </si>
  <si>
    <t>QTD</t>
  </si>
  <si>
    <t>Aparelho celular*</t>
  </si>
  <si>
    <t>*O aparelhor celular celular será considerado para o período de 60 meses.</t>
  </si>
  <si>
    <t>Lins/SP</t>
  </si>
  <si>
    <t>TOTAL</t>
  </si>
  <si>
    <t>ITEM</t>
  </si>
  <si>
    <t>Composição da Diária</t>
  </si>
  <si>
    <t>Hospedagem</t>
  </si>
  <si>
    <t>MÓDULO 2: CUSTOS INDIRETOS, TRIBUTOS E LUCRO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</si>
  <si>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diária</t>
    </r>
  </si>
  <si>
    <t>Módulo 1 – Composição da Diária</t>
  </si>
  <si>
    <t>Subtotal</t>
  </si>
  <si>
    <t>Módulo 2- Custos indiretos, tributos e lucro</t>
  </si>
  <si>
    <t>MÓDULO 1: COMPOSIÇÃO DO DESLOCAMENTO</t>
  </si>
  <si>
    <t>Passagem terrestre/áerea</t>
  </si>
  <si>
    <t>OBS: trata-se de um valor estimativo médio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</si>
  <si>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deslocamento</t>
    </r>
  </si>
  <si>
    <t>Módulo 1 – Composição do Deslocamento</t>
  </si>
  <si>
    <t>Unidade</t>
  </si>
  <si>
    <t>Sapato social, cor preta</t>
  </si>
  <si>
    <t>Par</t>
  </si>
  <si>
    <t>Pulôver, decote em V, cor preta</t>
  </si>
  <si>
    <t>Meia social, cor preta, cano médio</t>
  </si>
  <si>
    <t xml:space="preserve">Terno composto de duas partes (paletó e calça), corte clássico, abotoamento simples, cor preta, liso, sem brilho </t>
  </si>
  <si>
    <t>Gravata lisa, cor preta</t>
  </si>
  <si>
    <t>Calça (masculina ou feminina) ou saia, corte social, cor preta</t>
  </si>
  <si>
    <t>Cinto em couro sintético, cor preta</t>
  </si>
  <si>
    <t>GB</t>
  </si>
  <si>
    <t>Calça (masculina ou feminina) ou saia, corte tradicional, em tecido Jeans, cor azul marinho</t>
  </si>
  <si>
    <t>Botina com solado antiderrapante, cor preta</t>
  </si>
  <si>
    <t>Meia esportiva, cor branca, cano médio</t>
  </si>
  <si>
    <t>Camisa modelo pólo (masculina ou feminina), cor cinza claro</t>
  </si>
  <si>
    <t>Curitiba/PR</t>
  </si>
  <si>
    <r>
      <t>Auxílio Alimentação</t>
    </r>
    <r>
      <rPr>
        <sz val="8"/>
        <rFont val="Ecofont Vera Sans"/>
        <family val="2"/>
      </rPr>
      <t xml:space="preserve"> (considerando 22 dias úteis)</t>
    </r>
    <r>
      <rPr>
        <sz val="10"/>
        <rFont val="Ecofont Vera Sans"/>
        <family val="2"/>
      </rPr>
      <t xml:space="preserve"> </t>
    </r>
    <r>
      <rPr>
        <sz val="8"/>
        <rFont val="Ecofont Vera Sans"/>
      </rPr>
      <t>- cláusula 15ª da CCT</t>
    </r>
  </si>
  <si>
    <r>
      <t>Adicional noturno</t>
    </r>
    <r>
      <rPr>
        <i/>
        <sz val="9"/>
        <color theme="1"/>
        <rFont val="Ecofont Vera Sans"/>
      </rPr>
      <t xml:space="preserve"> (Cláusula 14ª da CCT)</t>
    </r>
  </si>
  <si>
    <r>
      <t>Seguro de Vida (C</t>
    </r>
    <r>
      <rPr>
        <sz val="8"/>
        <color theme="1"/>
        <rFont val="Ecofont Vera Sans"/>
      </rPr>
      <t>láusula 18ª da CCT)</t>
    </r>
  </si>
  <si>
    <r>
      <t>Adicional de Hora Extra</t>
    </r>
    <r>
      <rPr>
        <i/>
        <sz val="8"/>
        <color theme="1"/>
        <rFont val="Ecofont Vera Sans"/>
      </rPr>
      <t xml:space="preserve"> (Cláusula 13ª da CCT)</t>
    </r>
  </si>
  <si>
    <r>
      <t xml:space="preserve">Fundo de Fomação Prof e/ou Contribuição Permanente </t>
    </r>
    <r>
      <rPr>
        <i/>
        <sz val="8"/>
        <color theme="1"/>
        <rFont val="Ecofont Vera Sans"/>
      </rPr>
      <t>(Cláusula 40ª da CCT)</t>
    </r>
  </si>
  <si>
    <r>
      <t xml:space="preserve">Adicional de Hora Extra </t>
    </r>
    <r>
      <rPr>
        <i/>
        <sz val="8"/>
        <color theme="1"/>
        <rFont val="Ecofont Vera Sans"/>
      </rPr>
      <t>(Cláusula 13ª da CCT)</t>
    </r>
  </si>
  <si>
    <r>
      <t xml:space="preserve">Adicional noturno </t>
    </r>
    <r>
      <rPr>
        <i/>
        <sz val="8"/>
        <color theme="1"/>
        <rFont val="Ecofont Vera Sans"/>
      </rPr>
      <t>(Cláusula 14ª da CCT)</t>
    </r>
  </si>
  <si>
    <r>
      <t xml:space="preserve">Adicional de Hora Extra </t>
    </r>
    <r>
      <rPr>
        <i/>
        <sz val="8"/>
        <color theme="1"/>
        <rFont val="Ecofont Vera Sans"/>
      </rPr>
      <t>(Cláusula 11ª da CCT)</t>
    </r>
  </si>
  <si>
    <r>
      <t xml:space="preserve">Adicional de Hora Extra  </t>
    </r>
    <r>
      <rPr>
        <i/>
        <sz val="8"/>
        <color theme="1"/>
        <rFont val="Ecofont Vera Sans"/>
      </rPr>
      <t>(Cláusula 44ª da CCT)</t>
    </r>
  </si>
  <si>
    <r>
      <t>Adicional noturno</t>
    </r>
    <r>
      <rPr>
        <sz val="8"/>
        <color theme="1"/>
        <rFont val="Ecofont Vera Sans"/>
      </rPr>
      <t xml:space="preserve"> </t>
    </r>
    <r>
      <rPr>
        <i/>
        <sz val="8"/>
        <color theme="1"/>
        <rFont val="Ecofont Vera Sans"/>
      </rPr>
      <t>(Cláusula 12ª da CCT)</t>
    </r>
  </si>
  <si>
    <t>MÓDULO 1: COMPOSIÇÃO DA DIÁRIA COM PERNOITE</t>
  </si>
  <si>
    <t>Meia diária</t>
  </si>
  <si>
    <t>MÓDULO 1: COMPOSIÇÃO DA DIÁRIA SEM PERNOITE</t>
  </si>
  <si>
    <t>DIVISÃO</t>
  </si>
  <si>
    <t>Camisa social (masculina ou feminina), cor cinza claro, manga curta</t>
  </si>
  <si>
    <t>Camisa social (masculina ou feminina), cor cinza claro, mangacomprida</t>
  </si>
  <si>
    <t>UNIFORMES - MOTORISTAS LOTADOS NO ESCRITÓRIO-SEDE EM SÃO PAULO E CURITIBA (Item 11.2.1 do Termo de Referência)</t>
  </si>
  <si>
    <t>EQUIPAMENTOS - TODOS OS POSTOS DE MOTORISTAS (Item 9.1 do Termo de Referência)</t>
  </si>
  <si>
    <t>UNIFORMES - MOTORISTAS LOTADOS NO ESCRITÓRIO DE FISCALIZAÇÃO - ROSEIRA E LINS (Item 11.2.2 do Termo de Referência)</t>
  </si>
  <si>
    <t>DESCRIÇÃO/LOCAL DE PRESTAÇÃO DOS SERVIÇOS</t>
  </si>
  <si>
    <t>QUANTIDADE</t>
  </si>
  <si>
    <t>Motorista - CBO 7823-10 - Rua Formosa, 367 - 26º andar - Centro - São Paulo/SP - CEP: 01049-911 - Sede São Paulo </t>
  </si>
  <si>
    <t>Motorista - CBO 7823-10 - Rodovia BR 153 (Transbrasiliana)- Km. 183,8 - Lins/SP - CEP:16400-000 - ESROD Lins/SP</t>
  </si>
  <si>
    <t>Motorista - CBO 7823-10 - Rodovia Presidente Dutra, km. 78+600mt - s/n - Pista Norte Roseira/SP CEP  12589-899 - ESROD Roseira/SP</t>
  </si>
  <si>
    <t>Motorista - CBO 7823-10 - Rua Carlos Pioli, 133 - Bom Retiro - Curitiba/PR - CEP: 80520-170 - Sede Curitiba/PR</t>
  </si>
  <si>
    <t>Motorista - CBO 7823-10 - Terminal Rodoviário José Garcia Vilar - Av. Dez de Dezembro, 1830 - Centro - Londrina/PR - CEP: 86026-980 - ESFIS Londrina/PR</t>
  </si>
  <si>
    <t>TRANSPORTE (MOTORISTA)</t>
  </si>
  <si>
    <t>Transporte (considerando 22 dias úteis)</t>
  </si>
  <si>
    <r>
      <rPr>
        <sz val="10"/>
        <rFont val="Ecofont Vera Sans"/>
      </rPr>
      <t>Cesta básica</t>
    </r>
    <r>
      <rPr>
        <sz val="8"/>
        <rFont val="Ecofont Vera Sans"/>
      </rPr>
      <t xml:space="preserve"> </t>
    </r>
  </si>
  <si>
    <t>Cesta básica</t>
  </si>
  <si>
    <t>50500.185486/2023-89</t>
  </si>
  <si>
    <t>36/2023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</si>
</sst>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R$&quot;\ * #,##0.00_-;\-&quot;R$&quot;\ * #,##0.00_-;_-&quot;R$&quot;\ * &quot;-&quot;??_-;_-@_-"/>
    <numFmt numFmtId="165" formatCode="0.0000%"/>
    <numFmt numFmtId="167" formatCode="&quot;R$&quot;#,##0.00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Ecofont Vera Sans"/>
      <family val="2"/>
    </font>
    <font>
      <sz val="9"/>
      <color theme="1"/>
      <name val="Ecofont Vera Sans"/>
      <family val="2"/>
    </font>
    <font>
      <strike/>
      <sz val="10"/>
      <color indexed="8"/>
      <name val="Ecofont Vera Sans"/>
      <family val="2"/>
    </font>
    <font>
      <sz val="10"/>
      <color indexed="8"/>
      <name val="Ecofont Vera Sans"/>
      <family val="2"/>
    </font>
    <font>
      <b/>
      <sz val="10"/>
      <color theme="1"/>
      <name val="Ecofont Vera Sans"/>
      <family val="2"/>
    </font>
    <font>
      <b/>
      <i/>
      <sz val="9"/>
      <color theme="1"/>
      <name val="Ecofont Vera Sans"/>
      <family val="2"/>
    </font>
    <font>
      <sz val="8"/>
      <name val="Ecofont Vera Sans"/>
      <family val="2"/>
    </font>
    <font>
      <b/>
      <sz val="9"/>
      <color theme="1"/>
      <name val="Ecofont Vera Sans"/>
      <family val="2"/>
    </font>
    <font>
      <sz val="10"/>
      <color theme="1"/>
      <name val="Times New Roman"/>
      <family val="1"/>
    </font>
    <font>
      <b/>
      <sz val="9"/>
      <color indexed="8"/>
      <name val="Ecofont Vera Sans"/>
      <family val="2"/>
    </font>
    <font>
      <sz val="9"/>
      <color indexed="8"/>
      <name val="Ecofont Vera Sans"/>
      <family val="2"/>
    </font>
    <font>
      <sz val="10"/>
      <name val="Ecofont Vera Sans"/>
      <family val="2"/>
    </font>
    <font>
      <b/>
      <sz val="10"/>
      <name val="Ecofont Vera Sans"/>
      <family val="2"/>
    </font>
    <font>
      <b/>
      <sz val="10"/>
      <color indexed="8"/>
      <name val="Ecofont Vera Sans"/>
      <family val="2"/>
    </font>
    <font>
      <sz val="8"/>
      <color indexed="8"/>
      <name val="Ecofont Vera Sans"/>
      <family val="2"/>
    </font>
    <font>
      <sz val="9"/>
      <color indexed="10"/>
      <name val="Ecofont Vera Sans"/>
      <family val="2"/>
    </font>
    <font>
      <b/>
      <sz val="9"/>
      <color theme="1"/>
      <name val="Ecofont Vera Sans"/>
    </font>
    <font>
      <sz val="8"/>
      <name val="Ecofont Vera Sans"/>
    </font>
    <font>
      <sz val="8"/>
      <color theme="1"/>
      <name val="Ecofont Vera Sans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name val="Yu Gothic UI"/>
      <family val="2"/>
    </font>
    <font>
      <b/>
      <sz val="10"/>
      <color theme="1"/>
      <name val="Ecofont Vera Sans"/>
    </font>
    <font>
      <sz val="10"/>
      <color theme="1"/>
      <name val="Yu Gothic UI"/>
      <family val="2"/>
    </font>
    <font>
      <b/>
      <sz val="10"/>
      <color theme="1"/>
      <name val="Yu Gothic UI"/>
      <family val="2"/>
    </font>
    <font>
      <sz val="10"/>
      <name val="Ecofont Vera Sans"/>
    </font>
    <font>
      <b/>
      <sz val="11"/>
      <color theme="1"/>
      <name val="Calibri"/>
      <family val="2"/>
      <scheme val="minor"/>
    </font>
    <font>
      <i/>
      <sz val="9"/>
      <color theme="1"/>
      <name val="Ecofont Vera Sans"/>
    </font>
    <font>
      <i/>
      <sz val="8"/>
      <color theme="1"/>
      <name val="Ecofont Vera Sans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2">
    <xf numFmtId="0" fontId="0" fillId="0" borderId="0" xfId="0"/>
    <xf numFmtId="0" fontId="2" fillId="2" borderId="1" xfId="0" applyFont="1" applyFill="1" applyBorder="1" applyProtection="1">
      <protection locked="0"/>
    </xf>
    <xf numFmtId="0" fontId="3" fillId="2" borderId="2" xfId="0" applyFont="1" applyFill="1" applyBorder="1" applyProtection="1">
      <protection locked="0"/>
    </xf>
    <xf numFmtId="0" fontId="3" fillId="2" borderId="3" xfId="0" applyFont="1" applyFill="1" applyBorder="1" applyProtection="1">
      <protection locked="0"/>
    </xf>
    <xf numFmtId="0" fontId="3" fillId="0" borderId="0" xfId="0" applyFont="1" applyProtection="1">
      <protection hidden="1"/>
    </xf>
    <xf numFmtId="0" fontId="2" fillId="2" borderId="4" xfId="0" applyFont="1" applyFill="1" applyBorder="1" applyProtection="1">
      <protection locked="0"/>
    </xf>
    <xf numFmtId="0" fontId="3" fillId="2" borderId="0" xfId="0" applyFont="1" applyFill="1" applyProtection="1">
      <protection locked="0"/>
    </xf>
    <xf numFmtId="0" fontId="3" fillId="2" borderId="5" xfId="0" applyFont="1" applyFill="1" applyBorder="1" applyProtection="1">
      <protection locked="0"/>
    </xf>
    <xf numFmtId="0" fontId="2" fillId="2" borderId="6" xfId="0" applyFont="1" applyFill="1" applyBorder="1" applyProtection="1">
      <protection locked="0"/>
    </xf>
    <xf numFmtId="0" fontId="3" fillId="2" borderId="7" xfId="0" applyFont="1" applyFill="1" applyBorder="1" applyProtection="1">
      <protection locked="0"/>
    </xf>
    <xf numFmtId="0" fontId="3" fillId="2" borderId="8" xfId="0" applyFont="1" applyFill="1" applyBorder="1" applyProtection="1">
      <protection locked="0"/>
    </xf>
    <xf numFmtId="0" fontId="2" fillId="2" borderId="0" xfId="0" applyFont="1" applyFill="1" applyProtection="1">
      <protection locked="0"/>
    </xf>
    <xf numFmtId="0" fontId="3" fillId="0" borderId="2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5" xfId="0" applyFont="1" applyBorder="1" applyProtection="1">
      <protection locked="0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hidden="1"/>
    </xf>
    <xf numFmtId="14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left" vertical="top" wrapText="1"/>
      <protection hidden="1"/>
    </xf>
    <xf numFmtId="0" fontId="2" fillId="2" borderId="0" xfId="0" applyFont="1" applyFill="1" applyAlignment="1" applyProtection="1">
      <alignment horizontal="center" vertical="center" wrapText="1"/>
      <protection hidden="1"/>
    </xf>
    <xf numFmtId="0" fontId="10" fillId="2" borderId="0" xfId="0" applyFont="1" applyFill="1" applyAlignment="1" applyProtection="1">
      <alignment vertical="center" wrapText="1"/>
      <protection hidden="1"/>
    </xf>
    <xf numFmtId="0" fontId="6" fillId="2" borderId="9" xfId="0" applyFont="1" applyFill="1" applyBorder="1" applyAlignment="1" applyProtection="1">
      <alignment horizontal="center" wrapText="1"/>
      <protection hidden="1"/>
    </xf>
    <xf numFmtId="164" fontId="2" fillId="2" borderId="9" xfId="1" applyFont="1" applyFill="1" applyBorder="1" applyAlignment="1" applyProtection="1">
      <alignment horizontal="center" wrapText="1"/>
      <protection locked="0"/>
    </xf>
    <xf numFmtId="164" fontId="6" fillId="2" borderId="9" xfId="1" applyFont="1" applyFill="1" applyBorder="1" applyAlignment="1" applyProtection="1">
      <alignment horizontal="center" wrapText="1"/>
      <protection hidden="1"/>
    </xf>
    <xf numFmtId="0" fontId="13" fillId="2" borderId="9" xfId="0" applyFont="1" applyFill="1" applyBorder="1" applyAlignment="1" applyProtection="1">
      <alignment horizontal="center" wrapText="1"/>
      <protection hidden="1"/>
    </xf>
    <xf numFmtId="0" fontId="13" fillId="2" borderId="9" xfId="0" applyFont="1" applyFill="1" applyBorder="1" applyAlignment="1" applyProtection="1">
      <alignment vertical="top" wrapText="1"/>
      <protection hidden="1"/>
    </xf>
    <xf numFmtId="10" fontId="13" fillId="2" borderId="9" xfId="2" applyNumberFormat="1" applyFont="1" applyFill="1" applyBorder="1" applyAlignment="1" applyProtection="1">
      <alignment horizontal="center" vertical="top" wrapText="1"/>
      <protection hidden="1"/>
    </xf>
    <xf numFmtId="164" fontId="13" fillId="2" borderId="9" xfId="1" applyFont="1" applyFill="1" applyBorder="1" applyAlignment="1" applyProtection="1">
      <alignment horizontal="center" vertical="top" wrapText="1"/>
      <protection hidden="1"/>
    </xf>
    <xf numFmtId="10" fontId="6" fillId="5" borderId="9" xfId="1" applyNumberFormat="1" applyFont="1" applyFill="1" applyBorder="1" applyAlignment="1" applyProtection="1">
      <alignment horizontal="center" vertical="top" wrapText="1"/>
      <protection hidden="1"/>
    </xf>
    <xf numFmtId="164" fontId="6" fillId="5" borderId="9" xfId="1" applyFont="1" applyFill="1" applyBorder="1" applyAlignment="1" applyProtection="1">
      <alignment horizontal="center" vertical="top" wrapText="1"/>
      <protection hidden="1"/>
    </xf>
    <xf numFmtId="0" fontId="14" fillId="5" borderId="9" xfId="0" applyFont="1" applyFill="1" applyBorder="1" applyAlignment="1" applyProtection="1">
      <alignment horizontal="center" wrapText="1"/>
      <protection hidden="1"/>
    </xf>
    <xf numFmtId="0" fontId="13" fillId="0" borderId="9" xfId="0" applyFont="1" applyBorder="1" applyAlignment="1" applyProtection="1">
      <alignment horizontal="center" wrapText="1"/>
      <protection hidden="1"/>
    </xf>
    <xf numFmtId="0" fontId="13" fillId="0" borderId="9" xfId="0" applyFont="1" applyBorder="1" applyAlignment="1" applyProtection="1">
      <alignment vertical="top" wrapText="1"/>
      <protection hidden="1"/>
    </xf>
    <xf numFmtId="10" fontId="13" fillId="0" borderId="9" xfId="2" applyNumberFormat="1" applyFont="1" applyFill="1" applyBorder="1" applyAlignment="1" applyProtection="1">
      <alignment horizontal="center" wrapText="1"/>
      <protection hidden="1"/>
    </xf>
    <xf numFmtId="164" fontId="13" fillId="0" borderId="9" xfId="1" applyFont="1" applyFill="1" applyBorder="1" applyAlignment="1" applyProtection="1">
      <alignment horizontal="center" wrapText="1"/>
      <protection hidden="1"/>
    </xf>
    <xf numFmtId="10" fontId="14" fillId="5" borderId="9" xfId="2" applyNumberFormat="1" applyFont="1" applyFill="1" applyBorder="1" applyAlignment="1" applyProtection="1">
      <alignment horizontal="center" wrapText="1"/>
      <protection hidden="1"/>
    </xf>
    <xf numFmtId="164" fontId="14" fillId="5" borderId="9" xfId="1" applyFont="1" applyFill="1" applyBorder="1" applyAlignment="1" applyProtection="1">
      <alignment horizontal="center" wrapText="1"/>
      <protection hidden="1"/>
    </xf>
    <xf numFmtId="0" fontId="2" fillId="0" borderId="9" xfId="0" applyFont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wrapText="1"/>
      <protection hidden="1"/>
    </xf>
    <xf numFmtId="0" fontId="13" fillId="2" borderId="9" xfId="0" applyFont="1" applyFill="1" applyBorder="1" applyAlignment="1" applyProtection="1">
      <alignment horizontal="left" vertical="center" wrapText="1"/>
      <protection hidden="1"/>
    </xf>
    <xf numFmtId="0" fontId="13" fillId="2" borderId="9" xfId="0" applyFont="1" applyFill="1" applyBorder="1" applyAlignment="1" applyProtection="1">
      <alignment vertical="center" wrapText="1"/>
      <protection hidden="1"/>
    </xf>
    <xf numFmtId="0" fontId="2" fillId="2" borderId="9" xfId="0" applyFont="1" applyFill="1" applyBorder="1" applyAlignment="1" applyProtection="1">
      <alignment vertical="center" wrapText="1"/>
      <protection hidden="1"/>
    </xf>
    <xf numFmtId="0" fontId="2" fillId="5" borderId="9" xfId="0" applyFont="1" applyFill="1" applyBorder="1" applyAlignment="1" applyProtection="1">
      <alignment wrapText="1"/>
      <protection hidden="1"/>
    </xf>
    <xf numFmtId="0" fontId="2" fillId="2" borderId="9" xfId="0" applyFont="1" applyFill="1" applyBorder="1" applyAlignment="1" applyProtection="1">
      <alignment vertical="top" wrapText="1"/>
      <protection hidden="1"/>
    </xf>
    <xf numFmtId="10" fontId="2" fillId="2" borderId="9" xfId="1" applyNumberFormat="1" applyFont="1" applyFill="1" applyBorder="1" applyAlignment="1" applyProtection="1">
      <alignment horizontal="center" wrapText="1"/>
      <protection hidden="1"/>
    </xf>
    <xf numFmtId="164" fontId="2" fillId="2" borderId="9" xfId="1" applyFont="1" applyFill="1" applyBorder="1" applyAlignment="1" applyProtection="1">
      <alignment horizontal="center" wrapText="1"/>
      <protection hidden="1"/>
    </xf>
    <xf numFmtId="10" fontId="6" fillId="5" borderId="9" xfId="1" applyNumberFormat="1" applyFont="1" applyFill="1" applyBorder="1" applyAlignment="1" applyProtection="1">
      <alignment horizontal="center" wrapText="1"/>
      <protection hidden="1"/>
    </xf>
    <xf numFmtId="164" fontId="6" fillId="5" borderId="9" xfId="1" applyFont="1" applyFill="1" applyBorder="1" applyAlignment="1" applyProtection="1">
      <alignment horizontal="center" wrapText="1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165" fontId="2" fillId="2" borderId="9" xfId="2" applyNumberFormat="1" applyFont="1" applyFill="1" applyBorder="1" applyAlignment="1" applyProtection="1">
      <alignment horizontal="center" vertical="center" wrapText="1"/>
      <protection locked="0"/>
    </xf>
    <xf numFmtId="165" fontId="6" fillId="5" borderId="9" xfId="2" applyNumberFormat="1" applyFont="1" applyFill="1" applyBorder="1" applyAlignment="1" applyProtection="1">
      <alignment horizontal="center" wrapText="1"/>
      <protection hidden="1"/>
    </xf>
    <xf numFmtId="10" fontId="2" fillId="2" borderId="9" xfId="2" applyNumberFormat="1" applyFont="1" applyFill="1" applyBorder="1" applyAlignment="1" applyProtection="1">
      <alignment horizontal="center" vertical="center" wrapText="1"/>
      <protection locked="0"/>
    </xf>
    <xf numFmtId="10" fontId="6" fillId="5" borderId="9" xfId="2" applyNumberFormat="1" applyFont="1" applyFill="1" applyBorder="1" applyAlignment="1" applyProtection="1">
      <alignment horizontal="center" wrapText="1"/>
      <protection hidden="1"/>
    </xf>
    <xf numFmtId="10" fontId="2" fillId="2" borderId="9" xfId="2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vertical="top" wrapText="1"/>
      <protection hidden="1"/>
    </xf>
    <xf numFmtId="164" fontId="2" fillId="0" borderId="9" xfId="1" applyFont="1" applyBorder="1" applyAlignment="1" applyProtection="1">
      <alignment horizontal="center" vertical="center" wrapText="1"/>
      <protection hidden="1"/>
    </xf>
    <xf numFmtId="10" fontId="6" fillId="2" borderId="9" xfId="2" applyNumberFormat="1" applyFont="1" applyFill="1" applyBorder="1" applyAlignment="1" applyProtection="1">
      <alignment horizontal="center" wrapText="1"/>
      <protection hidden="1"/>
    </xf>
    <xf numFmtId="164" fontId="6" fillId="0" borderId="9" xfId="1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wrapText="1"/>
      <protection hidden="1"/>
    </xf>
    <xf numFmtId="0" fontId="5" fillId="2" borderId="14" xfId="0" applyFont="1" applyFill="1" applyBorder="1"/>
    <xf numFmtId="0" fontId="3" fillId="0" borderId="2" xfId="0" applyFont="1" applyBorder="1" applyProtection="1">
      <protection hidden="1"/>
    </xf>
    <xf numFmtId="0" fontId="2" fillId="2" borderId="9" xfId="0" applyFont="1" applyFill="1" applyBorder="1" applyAlignment="1" applyProtection="1">
      <alignment horizontal="center" vertical="top" wrapText="1"/>
      <protection hidden="1"/>
    </xf>
    <xf numFmtId="164" fontId="3" fillId="0" borderId="0" xfId="0" applyNumberFormat="1" applyFont="1" applyProtection="1">
      <protection hidden="1"/>
    </xf>
    <xf numFmtId="10" fontId="2" fillId="4" borderId="9" xfId="2" applyNumberFormat="1" applyFont="1" applyFill="1" applyBorder="1" applyAlignment="1" applyProtection="1">
      <alignment horizontal="center" wrapText="1"/>
      <protection locked="0"/>
    </xf>
    <xf numFmtId="0" fontId="13" fillId="2" borderId="9" xfId="0" applyFont="1" applyFill="1" applyBorder="1" applyAlignment="1" applyProtection="1">
      <alignment horizontal="center" vertical="center" wrapText="1"/>
      <protection hidden="1"/>
    </xf>
    <xf numFmtId="10" fontId="13" fillId="2" borderId="9" xfId="2" applyNumberFormat="1" applyFont="1" applyFill="1" applyBorder="1" applyAlignment="1" applyProtection="1">
      <alignment horizontal="center" vertical="center" wrapText="1"/>
      <protection hidden="1"/>
    </xf>
    <xf numFmtId="164" fontId="13" fillId="2" borderId="9" xfId="1" applyFont="1" applyFill="1" applyBorder="1" applyAlignment="1" applyProtection="1">
      <alignment horizontal="center" vertical="center" wrapText="1"/>
      <protection hidden="1"/>
    </xf>
    <xf numFmtId="164" fontId="2" fillId="2" borderId="9" xfId="1" applyFont="1" applyFill="1" applyBorder="1" applyAlignment="1" applyProtection="1">
      <alignment horizontal="center" vertical="center" wrapText="1"/>
      <protection locked="0"/>
    </xf>
    <xf numFmtId="1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10" fontId="6" fillId="5" borderId="9" xfId="2" applyNumberFormat="1" applyFont="1" applyFill="1" applyBorder="1" applyAlignment="1" applyProtection="1">
      <alignment horizontal="center" vertical="center" wrapText="1"/>
      <protection hidden="1"/>
    </xf>
    <xf numFmtId="164" fontId="6" fillId="5" borderId="9" xfId="1" applyFont="1" applyFill="1" applyBorder="1" applyAlignment="1" applyProtection="1">
      <alignment horizontal="center" vertical="center" wrapText="1"/>
      <protection hidden="1"/>
    </xf>
    <xf numFmtId="4" fontId="2" fillId="4" borderId="9" xfId="0" applyNumberFormat="1" applyFont="1" applyFill="1" applyBorder="1" applyAlignment="1" applyProtection="1">
      <alignment horizontal="center" vertical="center" wrapText="1"/>
      <protection hidden="1"/>
    </xf>
    <xf numFmtId="164" fontId="2" fillId="4" borderId="9" xfId="1" applyFont="1" applyFill="1" applyBorder="1" applyAlignment="1" applyProtection="1">
      <alignment horizontal="center" wrapText="1"/>
      <protection locked="0"/>
    </xf>
    <xf numFmtId="164" fontId="13" fillId="4" borderId="9" xfId="1" applyFont="1" applyFill="1" applyBorder="1" applyAlignment="1" applyProtection="1">
      <alignment horizontal="center" wrapText="1"/>
      <protection hidden="1"/>
    </xf>
    <xf numFmtId="164" fontId="2" fillId="4" borderId="9" xfId="1" applyFont="1" applyFill="1" applyBorder="1" applyAlignment="1" applyProtection="1">
      <alignment horizontal="center" vertical="center" wrapText="1"/>
      <protection locked="0"/>
    </xf>
    <xf numFmtId="10" fontId="2" fillId="4" borderId="9" xfId="2" applyNumberFormat="1" applyFont="1" applyFill="1" applyBorder="1" applyAlignment="1" applyProtection="1">
      <alignment horizontal="center" vertical="center" wrapText="1"/>
      <protection locked="0"/>
    </xf>
    <xf numFmtId="164" fontId="2" fillId="4" borderId="9" xfId="1" applyFont="1" applyFill="1" applyBorder="1" applyAlignment="1" applyProtection="1">
      <alignment horizontal="center" wrapText="1"/>
      <protection hidden="1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5" borderId="9" xfId="0" applyFont="1" applyFill="1" applyBorder="1" applyAlignment="1" applyProtection="1">
      <alignment horizontal="center" vertical="top" wrapText="1"/>
      <protection hidden="1"/>
    </xf>
    <xf numFmtId="0" fontId="2" fillId="2" borderId="9" xfId="0" applyFont="1" applyFill="1" applyBorder="1" applyAlignment="1" applyProtection="1">
      <alignment horizontal="center" wrapText="1"/>
      <protection hidden="1"/>
    </xf>
    <xf numFmtId="0" fontId="6" fillId="5" borderId="9" xfId="0" applyFont="1" applyFill="1" applyBorder="1" applyAlignment="1" applyProtection="1">
      <alignment horizontal="center" wrapText="1"/>
      <protection hidden="1"/>
    </xf>
    <xf numFmtId="0" fontId="6" fillId="2" borderId="0" xfId="0" applyFont="1" applyFill="1" applyAlignment="1" applyProtection="1">
      <alignment horizontal="center" vertical="center"/>
      <protection hidden="1"/>
    </xf>
    <xf numFmtId="0" fontId="6" fillId="3" borderId="9" xfId="0" applyFont="1" applyFill="1" applyBorder="1" applyAlignment="1" applyProtection="1">
      <alignment horizontal="center" vertical="center" wrapText="1"/>
      <protection hidden="1"/>
    </xf>
    <xf numFmtId="10" fontId="13" fillId="4" borderId="9" xfId="2" applyNumberFormat="1" applyFont="1" applyFill="1" applyBorder="1" applyAlignment="1" applyProtection="1">
      <alignment horizontal="center" wrapText="1"/>
      <protection hidden="1"/>
    </xf>
    <xf numFmtId="9" fontId="24" fillId="10" borderId="9" xfId="0" applyNumberFormat="1" applyFont="1" applyFill="1" applyBorder="1" applyAlignment="1" applyProtection="1">
      <alignment horizontal="center" vertical="center" wrapText="1"/>
      <protection hidden="1"/>
    </xf>
    <xf numFmtId="0" fontId="25" fillId="2" borderId="9" xfId="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3" fillId="0" borderId="9" xfId="0" applyFont="1" applyBorder="1" applyProtection="1">
      <protection hidden="1"/>
    </xf>
    <xf numFmtId="0" fontId="3" fillId="0" borderId="9" xfId="0" applyFont="1" applyBorder="1" applyAlignment="1" applyProtection="1">
      <alignment horizontal="center"/>
      <protection hidden="1"/>
    </xf>
    <xf numFmtId="0" fontId="19" fillId="2" borderId="9" xfId="0" applyFont="1" applyFill="1" applyBorder="1" applyAlignment="1" applyProtection="1">
      <alignment horizontal="left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6" fillId="6" borderId="9" xfId="0" applyFont="1" applyFill="1" applyBorder="1" applyAlignment="1" applyProtection="1">
      <alignment horizontal="center" wrapText="1"/>
      <protection hidden="1"/>
    </xf>
    <xf numFmtId="0" fontId="25" fillId="2" borderId="0" xfId="0" applyFont="1" applyFill="1" applyAlignment="1">
      <alignment horizontal="center" vertical="center" wrapText="1"/>
    </xf>
    <xf numFmtId="0" fontId="26" fillId="2" borderId="0" xfId="0" applyFont="1" applyFill="1" applyAlignment="1" applyProtection="1">
      <alignment vertical="center" wrapText="1"/>
      <protection hidden="1"/>
    </xf>
    <xf numFmtId="0" fontId="7" fillId="0" borderId="0" xfId="0" applyFont="1" applyAlignment="1" applyProtection="1">
      <alignment horizontal="left"/>
      <protection hidden="1"/>
    </xf>
    <xf numFmtId="0" fontId="0" fillId="0" borderId="9" xfId="0" applyBorder="1" applyAlignment="1">
      <alignment horizontal="center" vertical="center"/>
    </xf>
    <xf numFmtId="0" fontId="2" fillId="2" borderId="0" xfId="0" applyFont="1" applyFill="1" applyAlignment="1" applyProtection="1">
      <alignment horizontal="left" vertical="center" wrapText="1"/>
      <protection hidden="1"/>
    </xf>
    <xf numFmtId="14" fontId="2" fillId="2" borderId="0" xfId="0" applyNumberFormat="1" applyFont="1" applyFill="1" applyAlignment="1" applyProtection="1">
      <alignment horizontal="center" vertical="center" wrapText="1"/>
      <protection locked="0"/>
    </xf>
    <xf numFmtId="0" fontId="25" fillId="2" borderId="9" xfId="0" applyFont="1" applyFill="1" applyBorder="1" applyAlignment="1">
      <alignment horizontal="left" wrapText="1"/>
    </xf>
    <xf numFmtId="0" fontId="6" fillId="0" borderId="0" xfId="0" applyFont="1" applyAlignment="1" applyProtection="1">
      <alignment horizontal="center" vertical="center" wrapText="1"/>
      <protection hidden="1"/>
    </xf>
    <xf numFmtId="164" fontId="6" fillId="0" borderId="0" xfId="0" applyNumberFormat="1" applyFont="1" applyAlignment="1" applyProtection="1">
      <alignment horizontal="center" vertical="center" wrapText="1"/>
      <protection hidden="1"/>
    </xf>
    <xf numFmtId="167" fontId="3" fillId="2" borderId="9" xfId="0" applyNumberFormat="1" applyFont="1" applyFill="1" applyBorder="1" applyAlignment="1" applyProtection="1">
      <alignment horizontal="center" vertical="center" wrapText="1"/>
      <protection hidden="1"/>
    </xf>
    <xf numFmtId="167" fontId="18" fillId="8" borderId="9" xfId="1" applyNumberFormat="1" applyFont="1" applyFill="1" applyBorder="1" applyAlignment="1" applyProtection="1">
      <alignment horizontal="center" vertical="center" wrapText="1"/>
      <protection hidden="1"/>
    </xf>
    <xf numFmtId="167" fontId="3" fillId="4" borderId="9" xfId="1" applyNumberFormat="1" applyFont="1" applyFill="1" applyBorder="1" applyAlignment="1" applyProtection="1">
      <alignment horizontal="center" vertical="center" wrapText="1"/>
      <protection locked="0"/>
    </xf>
    <xf numFmtId="167" fontId="6" fillId="0" borderId="11" xfId="0" applyNumberFormat="1" applyFont="1" applyBorder="1" applyAlignment="1" applyProtection="1">
      <alignment horizontal="center" vertical="center" wrapText="1"/>
      <protection hidden="1"/>
    </xf>
    <xf numFmtId="167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8" fillId="9" borderId="9" xfId="0" applyFont="1" applyFill="1" applyBorder="1" applyAlignment="1">
      <alignment horizontal="center" vertical="center"/>
    </xf>
    <xf numFmtId="0" fontId="31" fillId="9" borderId="9" xfId="0" applyFont="1" applyFill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2" fillId="4" borderId="9" xfId="1" applyFont="1" applyFill="1" applyBorder="1" applyAlignment="1" applyProtection="1">
      <alignment horizontal="center" vertical="center" wrapText="1"/>
      <protection hidden="1"/>
    </xf>
    <xf numFmtId="0" fontId="27" fillId="2" borderId="9" xfId="0" applyFont="1" applyFill="1" applyBorder="1" applyAlignment="1" applyProtection="1">
      <alignment horizontal="left" vertical="center" wrapText="1"/>
      <protection hidden="1"/>
    </xf>
    <xf numFmtId="0" fontId="6" fillId="0" borderId="11" xfId="0" applyFont="1" applyBorder="1" applyAlignment="1" applyProtection="1">
      <alignment horizontal="center" vertical="center" wrapText="1"/>
      <protection hidden="1"/>
    </xf>
    <xf numFmtId="0" fontId="7" fillId="4" borderId="2" xfId="0" applyFont="1" applyFill="1" applyBorder="1" applyAlignment="1" applyProtection="1">
      <alignment horizontal="left"/>
      <protection hidden="1"/>
    </xf>
    <xf numFmtId="0" fontId="6" fillId="2" borderId="0" xfId="0" applyFont="1" applyFill="1" applyAlignment="1" applyProtection="1">
      <alignment horizontal="center" vertical="center"/>
      <protection hidden="1"/>
    </xf>
    <xf numFmtId="0" fontId="18" fillId="8" borderId="12" xfId="0" applyFont="1" applyFill="1" applyBorder="1" applyAlignment="1" applyProtection="1">
      <alignment horizontal="center" vertical="center"/>
      <protection hidden="1"/>
    </xf>
    <xf numFmtId="0" fontId="18" fillId="8" borderId="13" xfId="0" applyFont="1" applyFill="1" applyBorder="1" applyAlignment="1" applyProtection="1">
      <alignment horizontal="center" vertical="center"/>
      <protection hidden="1"/>
    </xf>
    <xf numFmtId="0" fontId="18" fillId="8" borderId="10" xfId="0" applyFont="1" applyFill="1" applyBorder="1" applyAlignment="1" applyProtection="1">
      <alignment horizontal="center" vertical="center"/>
      <protection hidden="1"/>
    </xf>
    <xf numFmtId="0" fontId="6" fillId="3" borderId="9" xfId="0" applyFont="1" applyFill="1" applyBorder="1" applyAlignment="1" applyProtection="1">
      <alignment horizontal="center" vertical="center" wrapText="1"/>
      <protection hidden="1"/>
    </xf>
    <xf numFmtId="0" fontId="18" fillId="8" borderId="9" xfId="0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left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49" fontId="2" fillId="0" borderId="9" xfId="0" applyNumberFormat="1" applyFont="1" applyBorder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wrapText="1"/>
      <protection hidden="1"/>
    </xf>
    <xf numFmtId="0" fontId="6" fillId="5" borderId="9" xfId="0" applyFont="1" applyFill="1" applyBorder="1" applyAlignment="1" applyProtection="1">
      <alignment horizontal="center" vertical="top" wrapText="1"/>
      <protection hidden="1"/>
    </xf>
    <xf numFmtId="0" fontId="2" fillId="2" borderId="9" xfId="0" applyFont="1" applyFill="1" applyBorder="1" applyAlignment="1" applyProtection="1">
      <alignment horizontal="left" wrapText="1"/>
      <protection hidden="1"/>
    </xf>
    <xf numFmtId="0" fontId="2" fillId="2" borderId="9" xfId="0" applyFont="1" applyFill="1" applyBorder="1" applyAlignment="1" applyProtection="1">
      <alignment horizontal="left" vertical="center" wrapText="1"/>
      <protection hidden="1"/>
    </xf>
    <xf numFmtId="0" fontId="6" fillId="5" borderId="9" xfId="0" applyFont="1" applyFill="1" applyBorder="1" applyAlignment="1" applyProtection="1">
      <alignment horizontal="center" wrapText="1"/>
      <protection hidden="1"/>
    </xf>
    <xf numFmtId="0" fontId="6" fillId="0" borderId="4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6" fillId="6" borderId="9" xfId="0" applyFont="1" applyFill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horizontal="left" vertical="top" wrapText="1"/>
      <protection hidden="1"/>
    </xf>
    <xf numFmtId="0" fontId="3" fillId="0" borderId="1" xfId="0" applyFont="1" applyBorder="1" applyAlignment="1" applyProtection="1">
      <alignment horizontal="left"/>
      <protection hidden="1"/>
    </xf>
    <xf numFmtId="0" fontId="3" fillId="0" borderId="2" xfId="0" applyFont="1" applyBorder="1" applyAlignment="1" applyProtection="1">
      <alignment horizontal="left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3" fillId="7" borderId="1" xfId="0" applyFont="1" applyFill="1" applyBorder="1" applyAlignment="1" applyProtection="1">
      <alignment horizontal="center" wrapText="1"/>
      <protection hidden="1"/>
    </xf>
    <xf numFmtId="0" fontId="3" fillId="7" borderId="2" xfId="0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left" vertical="top" wrapText="1"/>
      <protection hidden="1"/>
    </xf>
    <xf numFmtId="0" fontId="9" fillId="2" borderId="2" xfId="0" applyFont="1" applyFill="1" applyBorder="1" applyAlignment="1" applyProtection="1">
      <alignment horizontal="left" vertical="top" wrapText="1"/>
      <protection hidden="1"/>
    </xf>
    <xf numFmtId="0" fontId="2" fillId="0" borderId="12" xfId="0" applyFont="1" applyBorder="1" applyAlignment="1" applyProtection="1">
      <alignment horizontal="left" vertical="center" wrapText="1"/>
      <protection hidden="1"/>
    </xf>
    <xf numFmtId="0" fontId="2" fillId="0" borderId="13" xfId="0" applyFont="1" applyBorder="1" applyAlignment="1" applyProtection="1">
      <alignment horizontal="left" vertical="center" wrapText="1"/>
      <protection hidden="1"/>
    </xf>
    <xf numFmtId="0" fontId="2" fillId="0" borderId="10" xfId="0" applyFont="1" applyBorder="1" applyAlignment="1" applyProtection="1">
      <alignment horizontal="left" vertical="center" wrapText="1"/>
      <protection hidden="1"/>
    </xf>
    <xf numFmtId="0" fontId="6" fillId="5" borderId="9" xfId="0" applyFont="1" applyFill="1" applyBorder="1" applyAlignment="1" applyProtection="1">
      <alignment horizontal="center" vertical="center" wrapText="1"/>
      <protection hidden="1"/>
    </xf>
    <xf numFmtId="164" fontId="2" fillId="4" borderId="12" xfId="1" applyFont="1" applyFill="1" applyBorder="1" applyAlignment="1" applyProtection="1">
      <alignment horizontal="center" vertical="center" wrapText="1"/>
      <protection locked="0"/>
    </xf>
    <xf numFmtId="164" fontId="2" fillId="4" borderId="10" xfId="1" applyFont="1" applyFill="1" applyBorder="1" applyAlignment="1" applyProtection="1">
      <alignment horizontal="center" vertical="center" wrapText="1"/>
      <protection locked="0"/>
    </xf>
    <xf numFmtId="164" fontId="2" fillId="4" borderId="12" xfId="1" applyFont="1" applyFill="1" applyBorder="1" applyAlignment="1" applyProtection="1">
      <alignment horizontal="left" vertical="center" wrapText="1"/>
      <protection locked="0"/>
    </xf>
    <xf numFmtId="164" fontId="2" fillId="4" borderId="10" xfId="1" applyFont="1" applyFill="1" applyBorder="1" applyAlignment="1" applyProtection="1">
      <alignment horizontal="left" vertical="center" wrapText="1"/>
      <protection locked="0"/>
    </xf>
    <xf numFmtId="0" fontId="6" fillId="5" borderId="12" xfId="0" applyFont="1" applyFill="1" applyBorder="1" applyAlignment="1" applyProtection="1">
      <alignment horizontal="center" vertical="center" wrapText="1"/>
      <protection hidden="1"/>
    </xf>
    <xf numFmtId="0" fontId="6" fillId="5" borderId="10" xfId="0" applyFont="1" applyFill="1" applyBorder="1" applyAlignment="1" applyProtection="1">
      <alignment horizontal="center" vertical="center" wrapText="1"/>
      <protection hidden="1"/>
    </xf>
    <xf numFmtId="164" fontId="6" fillId="5" borderId="12" xfId="1" applyFont="1" applyFill="1" applyBorder="1" applyAlignment="1" applyProtection="1">
      <alignment horizontal="center" vertical="center" wrapText="1"/>
      <protection hidden="1"/>
    </xf>
    <xf numFmtId="164" fontId="6" fillId="5" borderId="10" xfId="1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4" fillId="5" borderId="9" xfId="0" applyFont="1" applyFill="1" applyBorder="1" applyAlignment="1" applyProtection="1">
      <alignment horizontal="center" vertical="top" wrapText="1"/>
      <protection hidden="1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0" fontId="6" fillId="2" borderId="12" xfId="0" applyFont="1" applyFill="1" applyBorder="1" applyAlignment="1" applyProtection="1">
      <alignment horizontal="center" vertical="top" wrapText="1"/>
      <protection hidden="1"/>
    </xf>
    <xf numFmtId="0" fontId="6" fillId="2" borderId="13" xfId="0" applyFont="1" applyFill="1" applyBorder="1" applyAlignment="1" applyProtection="1">
      <alignment horizontal="center" vertical="top" wrapText="1"/>
      <protection hidden="1"/>
    </xf>
    <xf numFmtId="0" fontId="6" fillId="2" borderId="10" xfId="0" applyFont="1" applyFill="1" applyBorder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2" fillId="2" borderId="12" xfId="0" applyFont="1" applyFill="1" applyBorder="1" applyAlignment="1" applyProtection="1">
      <alignment horizontal="left" vertical="center" wrapText="1"/>
      <protection hidden="1"/>
    </xf>
    <xf numFmtId="0" fontId="2" fillId="2" borderId="10" xfId="0" applyFont="1" applyFill="1" applyBorder="1" applyAlignment="1" applyProtection="1">
      <alignment horizontal="left" vertical="center" wrapText="1"/>
      <protection hidden="1"/>
    </xf>
    <xf numFmtId="0" fontId="6" fillId="5" borderId="12" xfId="0" applyFont="1" applyFill="1" applyBorder="1" applyAlignment="1" applyProtection="1">
      <alignment horizontal="center" vertical="top" wrapText="1"/>
      <protection hidden="1"/>
    </xf>
    <xf numFmtId="0" fontId="6" fillId="5" borderId="13" xfId="0" applyFont="1" applyFill="1" applyBorder="1" applyAlignment="1" applyProtection="1">
      <alignment horizontal="center" vertical="top" wrapText="1"/>
      <protection hidden="1"/>
    </xf>
    <xf numFmtId="0" fontId="6" fillId="5" borderId="10" xfId="0" applyFont="1" applyFill="1" applyBorder="1" applyAlignment="1" applyProtection="1">
      <alignment horizontal="center" vertical="top" wrapText="1"/>
      <protection hidden="1"/>
    </xf>
    <xf numFmtId="0" fontId="28" fillId="9" borderId="9" xfId="0" applyFont="1" applyFill="1" applyBorder="1" applyAlignment="1">
      <alignment horizontal="center" vertical="center"/>
    </xf>
    <xf numFmtId="0" fontId="28" fillId="8" borderId="9" xfId="0" applyFont="1" applyFill="1" applyBorder="1" applyAlignment="1">
      <alignment horizontal="center" vertical="center"/>
    </xf>
    <xf numFmtId="0" fontId="31" fillId="0" borderId="9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OAFI\NOVA%20PASTA%20COAFI%202020.05\LICITA&#199;&#213;ES\Limpeza\Planilha%20de%20custo%20e%20Forma&#231;&#227;o%20d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ÂMETROS"/>
      <sheetName val="INSUMOS - UNIFORME"/>
      <sheetName val="INSUMOS - MATERIAIS"/>
      <sheetName val="INSUMOS - EQUIPAMENTOS"/>
      <sheetName val="Servente"/>
      <sheetName val="VALOR GLOBAL"/>
      <sheetName val="Uniformes"/>
    </sheetNames>
    <sheetDataSet>
      <sheetData sheetId="0">
        <row r="14">
          <cell r="A14" t="str">
            <v>Servente de limpeza</v>
          </cell>
        </row>
        <row r="35">
          <cell r="B35">
            <v>0.2</v>
          </cell>
        </row>
        <row r="36">
          <cell r="B36">
            <v>2.5000000000000001E-2</v>
          </cell>
        </row>
        <row r="38">
          <cell r="B38">
            <v>1.4999999999999999E-2</v>
          </cell>
        </row>
        <row r="39">
          <cell r="B39">
            <v>0.01</v>
          </cell>
        </row>
        <row r="40">
          <cell r="B40">
            <v>6.0000000000000001E-3</v>
          </cell>
        </row>
        <row r="41">
          <cell r="B41">
            <v>2E-3</v>
          </cell>
        </row>
        <row r="42">
          <cell r="B42">
            <v>0.08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9"/>
  <sheetViews>
    <sheetView tabSelected="1" zoomScaleNormal="100" zoomScaleSheetLayoutView="100" workbookViewId="0">
      <selection activeCell="D57" sqref="D57:D58"/>
    </sheetView>
  </sheetViews>
  <sheetFormatPr defaultColWidth="0" defaultRowHeight="12" customHeight="1" zeroHeight="1"/>
  <cols>
    <col min="1" max="1" width="77.140625" style="4" customWidth="1"/>
    <col min="2" max="2" width="12.5703125" style="4" customWidth="1"/>
    <col min="3" max="3" width="10.7109375" style="4" customWidth="1"/>
    <col min="4" max="4" width="17" style="4" customWidth="1"/>
    <col min="5" max="5" width="17.7109375" style="4" customWidth="1"/>
    <col min="6" max="6" width="20.42578125" style="4" customWidth="1"/>
    <col min="7" max="9" width="16.7109375" style="4" customWidth="1"/>
    <col min="10" max="255" width="9.140625" style="4" customWidth="1"/>
    <col min="256" max="256" width="3.42578125" style="4" customWidth="1"/>
    <col min="257" max="257" width="37.42578125" style="4" customWidth="1"/>
    <col min="258" max="258" width="12.5703125" style="4" customWidth="1"/>
    <col min="259" max="259" width="10.7109375" style="4" customWidth="1"/>
    <col min="260" max="260" width="17" style="4" customWidth="1"/>
    <col min="261" max="261" width="17.7109375" style="4" customWidth="1"/>
    <col min="262" max="262" width="19.28515625" style="4" customWidth="1"/>
    <col min="263" max="512" width="0" style="4" hidden="1"/>
    <col min="513" max="513" width="37.42578125" style="4" customWidth="1"/>
    <col min="514" max="514" width="12.5703125" style="4" customWidth="1"/>
    <col min="515" max="515" width="10.7109375" style="4" customWidth="1"/>
    <col min="516" max="516" width="17" style="4" customWidth="1"/>
    <col min="517" max="517" width="17.7109375" style="4" customWidth="1"/>
    <col min="518" max="518" width="19.28515625" style="4" customWidth="1"/>
    <col min="519" max="768" width="0" style="4" hidden="1"/>
    <col min="769" max="769" width="37.42578125" style="4" customWidth="1"/>
    <col min="770" max="770" width="12.5703125" style="4" customWidth="1"/>
    <col min="771" max="771" width="10.7109375" style="4" customWidth="1"/>
    <col min="772" max="772" width="17" style="4" customWidth="1"/>
    <col min="773" max="773" width="17.7109375" style="4" customWidth="1"/>
    <col min="774" max="774" width="19.28515625" style="4" customWidth="1"/>
    <col min="775" max="1024" width="0" style="4" hidden="1"/>
    <col min="1025" max="1025" width="37.42578125" style="4" customWidth="1"/>
    <col min="1026" max="1026" width="12.5703125" style="4" customWidth="1"/>
    <col min="1027" max="1027" width="10.7109375" style="4" customWidth="1"/>
    <col min="1028" max="1028" width="17" style="4" customWidth="1"/>
    <col min="1029" max="1029" width="17.7109375" style="4" customWidth="1"/>
    <col min="1030" max="1030" width="19.28515625" style="4" customWidth="1"/>
    <col min="1031" max="1280" width="0" style="4" hidden="1"/>
    <col min="1281" max="1281" width="37.42578125" style="4" customWidth="1"/>
    <col min="1282" max="1282" width="12.5703125" style="4" customWidth="1"/>
    <col min="1283" max="1283" width="10.7109375" style="4" customWidth="1"/>
    <col min="1284" max="1284" width="17" style="4" customWidth="1"/>
    <col min="1285" max="1285" width="17.7109375" style="4" customWidth="1"/>
    <col min="1286" max="1286" width="19.28515625" style="4" customWidth="1"/>
    <col min="1287" max="1536" width="0" style="4" hidden="1"/>
    <col min="1537" max="1537" width="37.42578125" style="4" customWidth="1"/>
    <col min="1538" max="1538" width="12.5703125" style="4" customWidth="1"/>
    <col min="1539" max="1539" width="10.7109375" style="4" customWidth="1"/>
    <col min="1540" max="1540" width="17" style="4" customWidth="1"/>
    <col min="1541" max="1541" width="17.7109375" style="4" customWidth="1"/>
    <col min="1542" max="1542" width="19.28515625" style="4" customWidth="1"/>
    <col min="1543" max="1792" width="0" style="4" hidden="1"/>
    <col min="1793" max="1793" width="37.42578125" style="4" customWidth="1"/>
    <col min="1794" max="1794" width="12.5703125" style="4" customWidth="1"/>
    <col min="1795" max="1795" width="10.7109375" style="4" customWidth="1"/>
    <col min="1796" max="1796" width="17" style="4" customWidth="1"/>
    <col min="1797" max="1797" width="17.7109375" style="4" customWidth="1"/>
    <col min="1798" max="1798" width="19.28515625" style="4" customWidth="1"/>
    <col min="1799" max="2048" width="0" style="4" hidden="1"/>
    <col min="2049" max="2049" width="37.42578125" style="4" customWidth="1"/>
    <col min="2050" max="2050" width="12.5703125" style="4" customWidth="1"/>
    <col min="2051" max="2051" width="10.7109375" style="4" customWidth="1"/>
    <col min="2052" max="2052" width="17" style="4" customWidth="1"/>
    <col min="2053" max="2053" width="17.7109375" style="4" customWidth="1"/>
    <col min="2054" max="2054" width="19.28515625" style="4" customWidth="1"/>
    <col min="2055" max="2304" width="0" style="4" hidden="1"/>
    <col min="2305" max="2305" width="37.42578125" style="4" customWidth="1"/>
    <col min="2306" max="2306" width="12.5703125" style="4" customWidth="1"/>
    <col min="2307" max="2307" width="10.7109375" style="4" customWidth="1"/>
    <col min="2308" max="2308" width="17" style="4" customWidth="1"/>
    <col min="2309" max="2309" width="17.7109375" style="4" customWidth="1"/>
    <col min="2310" max="2310" width="19.28515625" style="4" customWidth="1"/>
    <col min="2311" max="2560" width="0" style="4" hidden="1"/>
    <col min="2561" max="2561" width="37.42578125" style="4" customWidth="1"/>
    <col min="2562" max="2562" width="12.5703125" style="4" customWidth="1"/>
    <col min="2563" max="2563" width="10.7109375" style="4" customWidth="1"/>
    <col min="2564" max="2564" width="17" style="4" customWidth="1"/>
    <col min="2565" max="2565" width="17.7109375" style="4" customWidth="1"/>
    <col min="2566" max="2566" width="19.28515625" style="4" customWidth="1"/>
    <col min="2567" max="2816" width="0" style="4" hidden="1"/>
    <col min="2817" max="2817" width="37.42578125" style="4" customWidth="1"/>
    <col min="2818" max="2818" width="12.5703125" style="4" customWidth="1"/>
    <col min="2819" max="2819" width="10.7109375" style="4" customWidth="1"/>
    <col min="2820" max="2820" width="17" style="4" customWidth="1"/>
    <col min="2821" max="2821" width="17.7109375" style="4" customWidth="1"/>
    <col min="2822" max="2822" width="19.28515625" style="4" customWidth="1"/>
    <col min="2823" max="3072" width="0" style="4" hidden="1"/>
    <col min="3073" max="3073" width="37.42578125" style="4" customWidth="1"/>
    <col min="3074" max="3074" width="12.5703125" style="4" customWidth="1"/>
    <col min="3075" max="3075" width="10.7109375" style="4" customWidth="1"/>
    <col min="3076" max="3076" width="17" style="4" customWidth="1"/>
    <col min="3077" max="3077" width="17.7109375" style="4" customWidth="1"/>
    <col min="3078" max="3078" width="19.28515625" style="4" customWidth="1"/>
    <col min="3079" max="3328" width="0" style="4" hidden="1"/>
    <col min="3329" max="3329" width="37.42578125" style="4" customWidth="1"/>
    <col min="3330" max="3330" width="12.5703125" style="4" customWidth="1"/>
    <col min="3331" max="3331" width="10.7109375" style="4" customWidth="1"/>
    <col min="3332" max="3332" width="17" style="4" customWidth="1"/>
    <col min="3333" max="3333" width="17.7109375" style="4" customWidth="1"/>
    <col min="3334" max="3334" width="19.28515625" style="4" customWidth="1"/>
    <col min="3335" max="3584" width="0" style="4" hidden="1"/>
    <col min="3585" max="3585" width="37.42578125" style="4" customWidth="1"/>
    <col min="3586" max="3586" width="12.5703125" style="4" customWidth="1"/>
    <col min="3587" max="3587" width="10.7109375" style="4" customWidth="1"/>
    <col min="3588" max="3588" width="17" style="4" customWidth="1"/>
    <col min="3589" max="3589" width="17.7109375" style="4" customWidth="1"/>
    <col min="3590" max="3590" width="19.28515625" style="4" customWidth="1"/>
    <col min="3591" max="3840" width="0" style="4" hidden="1"/>
    <col min="3841" max="3841" width="37.42578125" style="4" customWidth="1"/>
    <col min="3842" max="3842" width="12.5703125" style="4" customWidth="1"/>
    <col min="3843" max="3843" width="10.7109375" style="4" customWidth="1"/>
    <col min="3844" max="3844" width="17" style="4" customWidth="1"/>
    <col min="3845" max="3845" width="17.7109375" style="4" customWidth="1"/>
    <col min="3846" max="3846" width="19.28515625" style="4" customWidth="1"/>
    <col min="3847" max="4096" width="0" style="4" hidden="1"/>
    <col min="4097" max="4097" width="37.42578125" style="4" customWidth="1"/>
    <col min="4098" max="4098" width="12.5703125" style="4" customWidth="1"/>
    <col min="4099" max="4099" width="10.7109375" style="4" customWidth="1"/>
    <col min="4100" max="4100" width="17" style="4" customWidth="1"/>
    <col min="4101" max="4101" width="17.7109375" style="4" customWidth="1"/>
    <col min="4102" max="4102" width="19.28515625" style="4" customWidth="1"/>
    <col min="4103" max="4352" width="0" style="4" hidden="1"/>
    <col min="4353" max="4353" width="37.42578125" style="4" customWidth="1"/>
    <col min="4354" max="4354" width="12.5703125" style="4" customWidth="1"/>
    <col min="4355" max="4355" width="10.7109375" style="4" customWidth="1"/>
    <col min="4356" max="4356" width="17" style="4" customWidth="1"/>
    <col min="4357" max="4357" width="17.7109375" style="4" customWidth="1"/>
    <col min="4358" max="4358" width="19.28515625" style="4" customWidth="1"/>
    <col min="4359" max="4608" width="0" style="4" hidden="1"/>
    <col min="4609" max="4609" width="37.42578125" style="4" customWidth="1"/>
    <col min="4610" max="4610" width="12.5703125" style="4" customWidth="1"/>
    <col min="4611" max="4611" width="10.7109375" style="4" customWidth="1"/>
    <col min="4612" max="4612" width="17" style="4" customWidth="1"/>
    <col min="4613" max="4613" width="17.7109375" style="4" customWidth="1"/>
    <col min="4614" max="4614" width="19.28515625" style="4" customWidth="1"/>
    <col min="4615" max="4864" width="0" style="4" hidden="1"/>
    <col min="4865" max="4865" width="37.42578125" style="4" customWidth="1"/>
    <col min="4866" max="4866" width="12.5703125" style="4" customWidth="1"/>
    <col min="4867" max="4867" width="10.7109375" style="4" customWidth="1"/>
    <col min="4868" max="4868" width="17" style="4" customWidth="1"/>
    <col min="4869" max="4869" width="17.7109375" style="4" customWidth="1"/>
    <col min="4870" max="4870" width="19.28515625" style="4" customWidth="1"/>
    <col min="4871" max="5120" width="0" style="4" hidden="1"/>
    <col min="5121" max="5121" width="37.42578125" style="4" customWidth="1"/>
    <col min="5122" max="5122" width="12.5703125" style="4" customWidth="1"/>
    <col min="5123" max="5123" width="10.7109375" style="4" customWidth="1"/>
    <col min="5124" max="5124" width="17" style="4" customWidth="1"/>
    <col min="5125" max="5125" width="17.7109375" style="4" customWidth="1"/>
    <col min="5126" max="5126" width="19.28515625" style="4" customWidth="1"/>
    <col min="5127" max="5376" width="0" style="4" hidden="1"/>
    <col min="5377" max="5377" width="37.42578125" style="4" customWidth="1"/>
    <col min="5378" max="5378" width="12.5703125" style="4" customWidth="1"/>
    <col min="5379" max="5379" width="10.7109375" style="4" customWidth="1"/>
    <col min="5380" max="5380" width="17" style="4" customWidth="1"/>
    <col min="5381" max="5381" width="17.7109375" style="4" customWidth="1"/>
    <col min="5382" max="5382" width="19.28515625" style="4" customWidth="1"/>
    <col min="5383" max="5632" width="0" style="4" hidden="1"/>
    <col min="5633" max="5633" width="37.42578125" style="4" customWidth="1"/>
    <col min="5634" max="5634" width="12.5703125" style="4" customWidth="1"/>
    <col min="5635" max="5635" width="10.7109375" style="4" customWidth="1"/>
    <col min="5636" max="5636" width="17" style="4" customWidth="1"/>
    <col min="5637" max="5637" width="17.7109375" style="4" customWidth="1"/>
    <col min="5638" max="5638" width="19.28515625" style="4" customWidth="1"/>
    <col min="5639" max="5888" width="0" style="4" hidden="1"/>
    <col min="5889" max="5889" width="37.42578125" style="4" customWidth="1"/>
    <col min="5890" max="5890" width="12.5703125" style="4" customWidth="1"/>
    <col min="5891" max="5891" width="10.7109375" style="4" customWidth="1"/>
    <col min="5892" max="5892" width="17" style="4" customWidth="1"/>
    <col min="5893" max="5893" width="17.7109375" style="4" customWidth="1"/>
    <col min="5894" max="5894" width="19.28515625" style="4" customWidth="1"/>
    <col min="5895" max="6144" width="0" style="4" hidden="1"/>
    <col min="6145" max="6145" width="37.42578125" style="4" customWidth="1"/>
    <col min="6146" max="6146" width="12.5703125" style="4" customWidth="1"/>
    <col min="6147" max="6147" width="10.7109375" style="4" customWidth="1"/>
    <col min="6148" max="6148" width="17" style="4" customWidth="1"/>
    <col min="6149" max="6149" width="17.7109375" style="4" customWidth="1"/>
    <col min="6150" max="6150" width="19.28515625" style="4" customWidth="1"/>
    <col min="6151" max="6400" width="0" style="4" hidden="1"/>
    <col min="6401" max="6401" width="37.42578125" style="4" customWidth="1"/>
    <col min="6402" max="6402" width="12.5703125" style="4" customWidth="1"/>
    <col min="6403" max="6403" width="10.7109375" style="4" customWidth="1"/>
    <col min="6404" max="6404" width="17" style="4" customWidth="1"/>
    <col min="6405" max="6405" width="17.7109375" style="4" customWidth="1"/>
    <col min="6406" max="6406" width="19.28515625" style="4" customWidth="1"/>
    <col min="6407" max="6656" width="0" style="4" hidden="1"/>
    <col min="6657" max="6657" width="37.42578125" style="4" customWidth="1"/>
    <col min="6658" max="6658" width="12.5703125" style="4" customWidth="1"/>
    <col min="6659" max="6659" width="10.7109375" style="4" customWidth="1"/>
    <col min="6660" max="6660" width="17" style="4" customWidth="1"/>
    <col min="6661" max="6661" width="17.7109375" style="4" customWidth="1"/>
    <col min="6662" max="6662" width="19.28515625" style="4" customWidth="1"/>
    <col min="6663" max="6912" width="0" style="4" hidden="1"/>
    <col min="6913" max="6913" width="37.42578125" style="4" customWidth="1"/>
    <col min="6914" max="6914" width="12.5703125" style="4" customWidth="1"/>
    <col min="6915" max="6915" width="10.7109375" style="4" customWidth="1"/>
    <col min="6916" max="6916" width="17" style="4" customWidth="1"/>
    <col min="6917" max="6917" width="17.7109375" style="4" customWidth="1"/>
    <col min="6918" max="6918" width="19.28515625" style="4" customWidth="1"/>
    <col min="6919" max="7168" width="0" style="4" hidden="1"/>
    <col min="7169" max="7169" width="37.42578125" style="4" customWidth="1"/>
    <col min="7170" max="7170" width="12.5703125" style="4" customWidth="1"/>
    <col min="7171" max="7171" width="10.7109375" style="4" customWidth="1"/>
    <col min="7172" max="7172" width="17" style="4" customWidth="1"/>
    <col min="7173" max="7173" width="17.7109375" style="4" customWidth="1"/>
    <col min="7174" max="7174" width="19.28515625" style="4" customWidth="1"/>
    <col min="7175" max="7424" width="0" style="4" hidden="1"/>
    <col min="7425" max="7425" width="37.42578125" style="4" customWidth="1"/>
    <col min="7426" max="7426" width="12.5703125" style="4" customWidth="1"/>
    <col min="7427" max="7427" width="10.7109375" style="4" customWidth="1"/>
    <col min="7428" max="7428" width="17" style="4" customWidth="1"/>
    <col min="7429" max="7429" width="17.7109375" style="4" customWidth="1"/>
    <col min="7430" max="7430" width="19.28515625" style="4" customWidth="1"/>
    <col min="7431" max="7680" width="0" style="4" hidden="1"/>
    <col min="7681" max="7681" width="37.42578125" style="4" customWidth="1"/>
    <col min="7682" max="7682" width="12.5703125" style="4" customWidth="1"/>
    <col min="7683" max="7683" width="10.7109375" style="4" customWidth="1"/>
    <col min="7684" max="7684" width="17" style="4" customWidth="1"/>
    <col min="7685" max="7685" width="17.7109375" style="4" customWidth="1"/>
    <col min="7686" max="7686" width="19.28515625" style="4" customWidth="1"/>
    <col min="7687" max="7936" width="0" style="4" hidden="1"/>
    <col min="7937" max="7937" width="37.42578125" style="4" customWidth="1"/>
    <col min="7938" max="7938" width="12.5703125" style="4" customWidth="1"/>
    <col min="7939" max="7939" width="10.7109375" style="4" customWidth="1"/>
    <col min="7940" max="7940" width="17" style="4" customWidth="1"/>
    <col min="7941" max="7941" width="17.7109375" style="4" customWidth="1"/>
    <col min="7942" max="7942" width="19.28515625" style="4" customWidth="1"/>
    <col min="7943" max="8192" width="0" style="4" hidden="1"/>
    <col min="8193" max="8193" width="37.42578125" style="4" customWidth="1"/>
    <col min="8194" max="8194" width="12.5703125" style="4" customWidth="1"/>
    <col min="8195" max="8195" width="10.7109375" style="4" customWidth="1"/>
    <col min="8196" max="8196" width="17" style="4" customWidth="1"/>
    <col min="8197" max="8197" width="17.7109375" style="4" customWidth="1"/>
    <col min="8198" max="8198" width="19.28515625" style="4" customWidth="1"/>
    <col min="8199" max="8448" width="0" style="4" hidden="1"/>
    <col min="8449" max="8449" width="37.42578125" style="4" customWidth="1"/>
    <col min="8450" max="8450" width="12.5703125" style="4" customWidth="1"/>
    <col min="8451" max="8451" width="10.7109375" style="4" customWidth="1"/>
    <col min="8452" max="8452" width="17" style="4" customWidth="1"/>
    <col min="8453" max="8453" width="17.7109375" style="4" customWidth="1"/>
    <col min="8454" max="8454" width="19.28515625" style="4" customWidth="1"/>
    <col min="8455" max="8704" width="0" style="4" hidden="1"/>
    <col min="8705" max="8705" width="37.42578125" style="4" customWidth="1"/>
    <col min="8706" max="8706" width="12.5703125" style="4" customWidth="1"/>
    <col min="8707" max="8707" width="10.7109375" style="4" customWidth="1"/>
    <col min="8708" max="8708" width="17" style="4" customWidth="1"/>
    <col min="8709" max="8709" width="17.7109375" style="4" customWidth="1"/>
    <col min="8710" max="8710" width="19.28515625" style="4" customWidth="1"/>
    <col min="8711" max="8960" width="0" style="4" hidden="1"/>
    <col min="8961" max="8961" width="37.42578125" style="4" customWidth="1"/>
    <col min="8962" max="8962" width="12.5703125" style="4" customWidth="1"/>
    <col min="8963" max="8963" width="10.7109375" style="4" customWidth="1"/>
    <col min="8964" max="8964" width="17" style="4" customWidth="1"/>
    <col min="8965" max="8965" width="17.7109375" style="4" customWidth="1"/>
    <col min="8966" max="8966" width="19.28515625" style="4" customWidth="1"/>
    <col min="8967" max="9216" width="0" style="4" hidden="1"/>
    <col min="9217" max="9217" width="37.42578125" style="4" customWidth="1"/>
    <col min="9218" max="9218" width="12.5703125" style="4" customWidth="1"/>
    <col min="9219" max="9219" width="10.7109375" style="4" customWidth="1"/>
    <col min="9220" max="9220" width="17" style="4" customWidth="1"/>
    <col min="9221" max="9221" width="17.7109375" style="4" customWidth="1"/>
    <col min="9222" max="9222" width="19.28515625" style="4" customWidth="1"/>
    <col min="9223" max="9472" width="0" style="4" hidden="1"/>
    <col min="9473" max="9473" width="37.42578125" style="4" customWidth="1"/>
    <col min="9474" max="9474" width="12.5703125" style="4" customWidth="1"/>
    <col min="9475" max="9475" width="10.7109375" style="4" customWidth="1"/>
    <col min="9476" max="9476" width="17" style="4" customWidth="1"/>
    <col min="9477" max="9477" width="17.7109375" style="4" customWidth="1"/>
    <col min="9478" max="9478" width="19.28515625" style="4" customWidth="1"/>
    <col min="9479" max="9728" width="0" style="4" hidden="1"/>
    <col min="9729" max="9729" width="37.42578125" style="4" customWidth="1"/>
    <col min="9730" max="9730" width="12.5703125" style="4" customWidth="1"/>
    <col min="9731" max="9731" width="10.7109375" style="4" customWidth="1"/>
    <col min="9732" max="9732" width="17" style="4" customWidth="1"/>
    <col min="9733" max="9733" width="17.7109375" style="4" customWidth="1"/>
    <col min="9734" max="9734" width="19.28515625" style="4" customWidth="1"/>
    <col min="9735" max="9984" width="0" style="4" hidden="1"/>
    <col min="9985" max="9985" width="37.42578125" style="4" customWidth="1"/>
    <col min="9986" max="9986" width="12.5703125" style="4" customWidth="1"/>
    <col min="9987" max="9987" width="10.7109375" style="4" customWidth="1"/>
    <col min="9988" max="9988" width="17" style="4" customWidth="1"/>
    <col min="9989" max="9989" width="17.7109375" style="4" customWidth="1"/>
    <col min="9990" max="9990" width="19.28515625" style="4" customWidth="1"/>
    <col min="9991" max="10240" width="0" style="4" hidden="1"/>
    <col min="10241" max="10241" width="37.42578125" style="4" customWidth="1"/>
    <col min="10242" max="10242" width="12.5703125" style="4" customWidth="1"/>
    <col min="10243" max="10243" width="10.7109375" style="4" customWidth="1"/>
    <col min="10244" max="10244" width="17" style="4" customWidth="1"/>
    <col min="10245" max="10245" width="17.7109375" style="4" customWidth="1"/>
    <col min="10246" max="10246" width="19.28515625" style="4" customWidth="1"/>
    <col min="10247" max="10496" width="0" style="4" hidden="1"/>
    <col min="10497" max="10497" width="37.42578125" style="4" customWidth="1"/>
    <col min="10498" max="10498" width="12.5703125" style="4" customWidth="1"/>
    <col min="10499" max="10499" width="10.7109375" style="4" customWidth="1"/>
    <col min="10500" max="10500" width="17" style="4" customWidth="1"/>
    <col min="10501" max="10501" width="17.7109375" style="4" customWidth="1"/>
    <col min="10502" max="10502" width="19.28515625" style="4" customWidth="1"/>
    <col min="10503" max="10752" width="0" style="4" hidden="1"/>
    <col min="10753" max="10753" width="37.42578125" style="4" customWidth="1"/>
    <col min="10754" max="10754" width="12.5703125" style="4" customWidth="1"/>
    <col min="10755" max="10755" width="10.7109375" style="4" customWidth="1"/>
    <col min="10756" max="10756" width="17" style="4" customWidth="1"/>
    <col min="10757" max="10757" width="17.7109375" style="4" customWidth="1"/>
    <col min="10758" max="10758" width="19.28515625" style="4" customWidth="1"/>
    <col min="10759" max="11008" width="0" style="4" hidden="1"/>
    <col min="11009" max="11009" width="37.42578125" style="4" customWidth="1"/>
    <col min="11010" max="11010" width="12.5703125" style="4" customWidth="1"/>
    <col min="11011" max="11011" width="10.7109375" style="4" customWidth="1"/>
    <col min="11012" max="11012" width="17" style="4" customWidth="1"/>
    <col min="11013" max="11013" width="17.7109375" style="4" customWidth="1"/>
    <col min="11014" max="11014" width="19.28515625" style="4" customWidth="1"/>
    <col min="11015" max="11264" width="0" style="4" hidden="1"/>
    <col min="11265" max="11265" width="37.42578125" style="4" customWidth="1"/>
    <col min="11266" max="11266" width="12.5703125" style="4" customWidth="1"/>
    <col min="11267" max="11267" width="10.7109375" style="4" customWidth="1"/>
    <col min="11268" max="11268" width="17" style="4" customWidth="1"/>
    <col min="11269" max="11269" width="17.7109375" style="4" customWidth="1"/>
    <col min="11270" max="11270" width="19.28515625" style="4" customWidth="1"/>
    <col min="11271" max="11520" width="0" style="4" hidden="1"/>
    <col min="11521" max="11521" width="37.42578125" style="4" customWidth="1"/>
    <col min="11522" max="11522" width="12.5703125" style="4" customWidth="1"/>
    <col min="11523" max="11523" width="10.7109375" style="4" customWidth="1"/>
    <col min="11524" max="11524" width="17" style="4" customWidth="1"/>
    <col min="11525" max="11525" width="17.7109375" style="4" customWidth="1"/>
    <col min="11526" max="11526" width="19.28515625" style="4" customWidth="1"/>
    <col min="11527" max="11776" width="0" style="4" hidden="1"/>
    <col min="11777" max="11777" width="37.42578125" style="4" customWidth="1"/>
    <col min="11778" max="11778" width="12.5703125" style="4" customWidth="1"/>
    <col min="11779" max="11779" width="10.7109375" style="4" customWidth="1"/>
    <col min="11780" max="11780" width="17" style="4" customWidth="1"/>
    <col min="11781" max="11781" width="17.7109375" style="4" customWidth="1"/>
    <col min="11782" max="11782" width="19.28515625" style="4" customWidth="1"/>
    <col min="11783" max="12032" width="0" style="4" hidden="1"/>
    <col min="12033" max="12033" width="37.42578125" style="4" customWidth="1"/>
    <col min="12034" max="12034" width="12.5703125" style="4" customWidth="1"/>
    <col min="12035" max="12035" width="10.7109375" style="4" customWidth="1"/>
    <col min="12036" max="12036" width="17" style="4" customWidth="1"/>
    <col min="12037" max="12037" width="17.7109375" style="4" customWidth="1"/>
    <col min="12038" max="12038" width="19.28515625" style="4" customWidth="1"/>
    <col min="12039" max="12288" width="0" style="4" hidden="1"/>
    <col min="12289" max="12289" width="37.42578125" style="4" customWidth="1"/>
    <col min="12290" max="12290" width="12.5703125" style="4" customWidth="1"/>
    <col min="12291" max="12291" width="10.7109375" style="4" customWidth="1"/>
    <col min="12292" max="12292" width="17" style="4" customWidth="1"/>
    <col min="12293" max="12293" width="17.7109375" style="4" customWidth="1"/>
    <col min="12294" max="12294" width="19.28515625" style="4" customWidth="1"/>
    <col min="12295" max="12544" width="0" style="4" hidden="1"/>
    <col min="12545" max="12545" width="37.42578125" style="4" customWidth="1"/>
    <col min="12546" max="12546" width="12.5703125" style="4" customWidth="1"/>
    <col min="12547" max="12547" width="10.7109375" style="4" customWidth="1"/>
    <col min="12548" max="12548" width="17" style="4" customWidth="1"/>
    <col min="12549" max="12549" width="17.7109375" style="4" customWidth="1"/>
    <col min="12550" max="12550" width="19.28515625" style="4" customWidth="1"/>
    <col min="12551" max="12800" width="0" style="4" hidden="1"/>
    <col min="12801" max="12801" width="37.42578125" style="4" customWidth="1"/>
    <col min="12802" max="12802" width="12.5703125" style="4" customWidth="1"/>
    <col min="12803" max="12803" width="10.7109375" style="4" customWidth="1"/>
    <col min="12804" max="12804" width="17" style="4" customWidth="1"/>
    <col min="12805" max="12805" width="17.7109375" style="4" customWidth="1"/>
    <col min="12806" max="12806" width="19.28515625" style="4" customWidth="1"/>
    <col min="12807" max="13056" width="0" style="4" hidden="1"/>
    <col min="13057" max="13057" width="37.42578125" style="4" customWidth="1"/>
    <col min="13058" max="13058" width="12.5703125" style="4" customWidth="1"/>
    <col min="13059" max="13059" width="10.7109375" style="4" customWidth="1"/>
    <col min="13060" max="13060" width="17" style="4" customWidth="1"/>
    <col min="13061" max="13061" width="17.7109375" style="4" customWidth="1"/>
    <col min="13062" max="13062" width="19.28515625" style="4" customWidth="1"/>
    <col min="13063" max="13312" width="0" style="4" hidden="1"/>
    <col min="13313" max="13313" width="37.42578125" style="4" customWidth="1"/>
    <col min="13314" max="13314" width="12.5703125" style="4" customWidth="1"/>
    <col min="13315" max="13315" width="10.7109375" style="4" customWidth="1"/>
    <col min="13316" max="13316" width="17" style="4" customWidth="1"/>
    <col min="13317" max="13317" width="17.7109375" style="4" customWidth="1"/>
    <col min="13318" max="13318" width="19.28515625" style="4" customWidth="1"/>
    <col min="13319" max="13568" width="0" style="4" hidden="1"/>
    <col min="13569" max="13569" width="37.42578125" style="4" customWidth="1"/>
    <col min="13570" max="13570" width="12.5703125" style="4" customWidth="1"/>
    <col min="13571" max="13571" width="10.7109375" style="4" customWidth="1"/>
    <col min="13572" max="13572" width="17" style="4" customWidth="1"/>
    <col min="13573" max="13573" width="17.7109375" style="4" customWidth="1"/>
    <col min="13574" max="13574" width="19.28515625" style="4" customWidth="1"/>
    <col min="13575" max="13824" width="0" style="4" hidden="1"/>
    <col min="13825" max="13825" width="37.42578125" style="4" customWidth="1"/>
    <col min="13826" max="13826" width="12.5703125" style="4" customWidth="1"/>
    <col min="13827" max="13827" width="10.7109375" style="4" customWidth="1"/>
    <col min="13828" max="13828" width="17" style="4" customWidth="1"/>
    <col min="13829" max="13829" width="17.7109375" style="4" customWidth="1"/>
    <col min="13830" max="13830" width="19.28515625" style="4" customWidth="1"/>
    <col min="13831" max="14080" width="0" style="4" hidden="1"/>
    <col min="14081" max="14081" width="37.42578125" style="4" customWidth="1"/>
    <col min="14082" max="14082" width="12.5703125" style="4" customWidth="1"/>
    <col min="14083" max="14083" width="10.7109375" style="4" customWidth="1"/>
    <col min="14084" max="14084" width="17" style="4" customWidth="1"/>
    <col min="14085" max="14085" width="17.7109375" style="4" customWidth="1"/>
    <col min="14086" max="14086" width="19.28515625" style="4" customWidth="1"/>
    <col min="14087" max="14336" width="0" style="4" hidden="1"/>
    <col min="14337" max="14337" width="37.42578125" style="4" customWidth="1"/>
    <col min="14338" max="14338" width="12.5703125" style="4" customWidth="1"/>
    <col min="14339" max="14339" width="10.7109375" style="4" customWidth="1"/>
    <col min="14340" max="14340" width="17" style="4" customWidth="1"/>
    <col min="14341" max="14341" width="17.7109375" style="4" customWidth="1"/>
    <col min="14342" max="14342" width="19.28515625" style="4" customWidth="1"/>
    <col min="14343" max="14592" width="0" style="4" hidden="1"/>
    <col min="14593" max="14593" width="37.42578125" style="4" customWidth="1"/>
    <col min="14594" max="14594" width="12.5703125" style="4" customWidth="1"/>
    <col min="14595" max="14595" width="10.7109375" style="4" customWidth="1"/>
    <col min="14596" max="14596" width="17" style="4" customWidth="1"/>
    <col min="14597" max="14597" width="17.7109375" style="4" customWidth="1"/>
    <col min="14598" max="14598" width="19.28515625" style="4" customWidth="1"/>
    <col min="14599" max="14848" width="0" style="4" hidden="1"/>
    <col min="14849" max="14849" width="37.42578125" style="4" customWidth="1"/>
    <col min="14850" max="14850" width="12.5703125" style="4" customWidth="1"/>
    <col min="14851" max="14851" width="10.7109375" style="4" customWidth="1"/>
    <col min="14852" max="14852" width="17" style="4" customWidth="1"/>
    <col min="14853" max="14853" width="17.7109375" style="4" customWidth="1"/>
    <col min="14854" max="14854" width="19.28515625" style="4" customWidth="1"/>
    <col min="14855" max="15104" width="0" style="4" hidden="1"/>
    <col min="15105" max="15105" width="37.42578125" style="4" customWidth="1"/>
    <col min="15106" max="15106" width="12.5703125" style="4" customWidth="1"/>
    <col min="15107" max="15107" width="10.7109375" style="4" customWidth="1"/>
    <col min="15108" max="15108" width="17" style="4" customWidth="1"/>
    <col min="15109" max="15109" width="17.7109375" style="4" customWidth="1"/>
    <col min="15110" max="15110" width="19.28515625" style="4" customWidth="1"/>
    <col min="15111" max="15360" width="0" style="4" hidden="1"/>
    <col min="15361" max="15361" width="37.42578125" style="4" customWidth="1"/>
    <col min="15362" max="15362" width="12.5703125" style="4" customWidth="1"/>
    <col min="15363" max="15363" width="10.7109375" style="4" customWidth="1"/>
    <col min="15364" max="15364" width="17" style="4" customWidth="1"/>
    <col min="15365" max="15365" width="17.7109375" style="4" customWidth="1"/>
    <col min="15366" max="15366" width="19.28515625" style="4" customWidth="1"/>
    <col min="15367" max="15616" width="0" style="4" hidden="1"/>
    <col min="15617" max="15617" width="37.42578125" style="4" customWidth="1"/>
    <col min="15618" max="15618" width="12.5703125" style="4" customWidth="1"/>
    <col min="15619" max="15619" width="10.7109375" style="4" customWidth="1"/>
    <col min="15620" max="15620" width="17" style="4" customWidth="1"/>
    <col min="15621" max="15621" width="17.7109375" style="4" customWidth="1"/>
    <col min="15622" max="15622" width="19.28515625" style="4" customWidth="1"/>
    <col min="15623" max="15872" width="0" style="4" hidden="1"/>
    <col min="15873" max="15873" width="37.42578125" style="4" customWidth="1"/>
    <col min="15874" max="15874" width="12.5703125" style="4" customWidth="1"/>
    <col min="15875" max="15875" width="10.7109375" style="4" customWidth="1"/>
    <col min="15876" max="15876" width="17" style="4" customWidth="1"/>
    <col min="15877" max="15877" width="17.7109375" style="4" customWidth="1"/>
    <col min="15878" max="15878" width="19.28515625" style="4" customWidth="1"/>
    <col min="15879" max="16128" width="0" style="4" hidden="1"/>
    <col min="16129" max="16129" width="37.42578125" style="4" customWidth="1"/>
    <col min="16130" max="16130" width="12.5703125" style="4" customWidth="1"/>
    <col min="16131" max="16131" width="10.7109375" style="4" customWidth="1"/>
    <col min="16132" max="16132" width="17" style="4" customWidth="1"/>
    <col min="16133" max="16133" width="17.7109375" style="4" customWidth="1"/>
    <col min="16134" max="16134" width="19.28515625" style="4" customWidth="1"/>
    <col min="16135" max="16384" width="0" style="4" hidden="1"/>
  </cols>
  <sheetData>
    <row r="1" spans="1:11" ht="12.75">
      <c r="A1" s="1" t="s">
        <v>0</v>
      </c>
      <c r="B1" s="2"/>
      <c r="C1" s="2"/>
      <c r="D1" s="2"/>
      <c r="E1" s="2"/>
      <c r="F1" s="3"/>
    </row>
    <row r="2" spans="1:11" ht="12.75">
      <c r="A2" s="5" t="s">
        <v>1</v>
      </c>
      <c r="B2" s="6"/>
      <c r="C2" s="6"/>
      <c r="D2" s="6"/>
      <c r="E2" s="6"/>
      <c r="F2" s="7"/>
    </row>
    <row r="3" spans="1:11" ht="12.75">
      <c r="A3" s="5" t="s">
        <v>2</v>
      </c>
      <c r="B3" s="6"/>
      <c r="C3" s="6"/>
      <c r="D3" s="6"/>
      <c r="E3" s="6"/>
      <c r="F3" s="7"/>
    </row>
    <row r="4" spans="1:11" ht="14.25">
      <c r="A4" s="5" t="s">
        <v>3</v>
      </c>
      <c r="B4" s="6"/>
      <c r="C4" s="6"/>
      <c r="D4" s="6"/>
      <c r="E4" s="6"/>
      <c r="F4" s="7"/>
      <c r="K4" s="102"/>
    </row>
    <row r="5" spans="1:11" ht="14.25">
      <c r="A5" s="8" t="s">
        <v>4</v>
      </c>
      <c r="B5" s="9"/>
      <c r="C5" s="9"/>
      <c r="D5" s="9"/>
      <c r="E5" s="9"/>
      <c r="F5" s="10"/>
      <c r="K5" s="102"/>
    </row>
    <row r="6" spans="1:11" ht="14.25">
      <c r="A6" s="11"/>
      <c r="B6" s="6"/>
      <c r="C6" s="6"/>
      <c r="D6" s="6"/>
      <c r="E6" s="6"/>
      <c r="F6" s="6"/>
      <c r="K6" s="102"/>
    </row>
    <row r="7" spans="1:11" ht="14.25">
      <c r="A7" s="131" t="s">
        <v>5</v>
      </c>
      <c r="B7" s="131"/>
      <c r="C7" s="131"/>
      <c r="D7" s="131"/>
      <c r="E7" s="132" t="s">
        <v>232</v>
      </c>
      <c r="F7" s="132"/>
      <c r="K7" s="102"/>
    </row>
    <row r="8" spans="1:11" ht="14.25">
      <c r="A8" s="131" t="s">
        <v>6</v>
      </c>
      <c r="B8" s="131"/>
      <c r="C8" s="131"/>
      <c r="D8" s="131"/>
      <c r="E8" s="133" t="s">
        <v>233</v>
      </c>
      <c r="F8" s="133"/>
      <c r="K8" s="102"/>
    </row>
    <row r="9" spans="1:11" ht="14.25">
      <c r="A9" s="6"/>
      <c r="B9" s="6"/>
      <c r="C9" s="6"/>
      <c r="D9" s="6"/>
      <c r="E9" s="6"/>
      <c r="F9" s="6"/>
      <c r="K9" s="102"/>
    </row>
    <row r="10" spans="1:11" ht="14.25">
      <c r="A10" s="124" t="s">
        <v>7</v>
      </c>
      <c r="B10" s="124"/>
      <c r="C10" s="124"/>
      <c r="D10" s="124"/>
      <c r="E10" s="124"/>
      <c r="F10" s="124"/>
      <c r="K10" s="102"/>
    </row>
    <row r="11" spans="1:11" ht="27" customHeight="1">
      <c r="A11" s="130" t="s">
        <v>8</v>
      </c>
      <c r="B11" s="130"/>
      <c r="C11" s="130"/>
      <c r="D11" s="130"/>
      <c r="E11" s="130"/>
      <c r="F11" s="130"/>
      <c r="K11" s="103"/>
    </row>
    <row r="12" spans="1:11" ht="12.75">
      <c r="A12" s="124" t="s">
        <v>9</v>
      </c>
      <c r="B12" s="124"/>
      <c r="C12" s="124"/>
      <c r="D12" s="124"/>
      <c r="E12" s="124"/>
      <c r="F12" s="124"/>
    </row>
    <row r="13" spans="1:11" ht="12.75">
      <c r="A13" s="124" t="s">
        <v>218</v>
      </c>
      <c r="B13" s="124"/>
      <c r="C13" s="124"/>
      <c r="D13" s="124"/>
      <c r="E13" s="124"/>
      <c r="F13" s="124"/>
    </row>
    <row r="14" spans="1:11" ht="12.75">
      <c r="A14" s="88"/>
      <c r="B14" s="88"/>
      <c r="C14" s="88"/>
      <c r="D14" s="88"/>
      <c r="E14" s="88"/>
      <c r="F14" s="88"/>
    </row>
    <row r="15" spans="1:11" ht="15" customHeight="1">
      <c r="A15" s="89" t="s">
        <v>10</v>
      </c>
      <c r="B15" s="89" t="s">
        <v>11</v>
      </c>
      <c r="C15" s="89" t="s">
        <v>12</v>
      </c>
      <c r="D15" s="89" t="s">
        <v>13</v>
      </c>
      <c r="E15" s="89" t="s">
        <v>14</v>
      </c>
      <c r="F15" s="89" t="s">
        <v>15</v>
      </c>
      <c r="G15" s="125" t="s">
        <v>149</v>
      </c>
      <c r="H15" s="126"/>
      <c r="I15" s="127"/>
    </row>
    <row r="16" spans="1:11" ht="38.25" customHeight="1">
      <c r="A16" s="128" t="s">
        <v>16</v>
      </c>
      <c r="B16" s="128" t="s">
        <v>17</v>
      </c>
      <c r="C16" s="128" t="s">
        <v>18</v>
      </c>
      <c r="D16" s="128" t="s">
        <v>19</v>
      </c>
      <c r="E16" s="128" t="s">
        <v>20</v>
      </c>
      <c r="F16" s="128" t="s">
        <v>21</v>
      </c>
      <c r="G16" s="129" t="s">
        <v>150</v>
      </c>
      <c r="H16" s="129" t="s">
        <v>151</v>
      </c>
      <c r="I16" s="129" t="s">
        <v>152</v>
      </c>
    </row>
    <row r="17" spans="1:9" ht="15" customHeight="1">
      <c r="A17" s="128"/>
      <c r="B17" s="128"/>
      <c r="C17" s="128"/>
      <c r="D17" s="128"/>
      <c r="E17" s="128"/>
      <c r="F17" s="128"/>
      <c r="G17" s="129"/>
      <c r="H17" s="129" t="s">
        <v>147</v>
      </c>
      <c r="I17" s="129" t="s">
        <v>148</v>
      </c>
    </row>
    <row r="18" spans="1:9" ht="27.75" customHeight="1">
      <c r="A18" s="92" t="s">
        <v>192</v>
      </c>
      <c r="B18" s="93" t="s">
        <v>187</v>
      </c>
      <c r="C18" s="94">
        <v>1</v>
      </c>
      <c r="D18" s="113"/>
      <c r="E18" s="111">
        <f>D18*C18</f>
        <v>0</v>
      </c>
      <c r="F18" s="111">
        <f t="shared" ref="F18:F25" si="0">E18/12</f>
        <v>0</v>
      </c>
      <c r="G18" s="112">
        <v>209.9</v>
      </c>
      <c r="H18" s="112">
        <v>245</v>
      </c>
      <c r="I18" s="112">
        <v>399</v>
      </c>
    </row>
    <row r="19" spans="1:9" ht="15" customHeight="1">
      <c r="A19" s="92" t="s">
        <v>193</v>
      </c>
      <c r="B19" s="93" t="s">
        <v>187</v>
      </c>
      <c r="C19" s="94">
        <v>1</v>
      </c>
      <c r="D19" s="113"/>
      <c r="E19" s="111">
        <f t="shared" ref="E19:E29" si="1">D19*C19</f>
        <v>0</v>
      </c>
      <c r="F19" s="111">
        <f t="shared" si="0"/>
        <v>0</v>
      </c>
      <c r="G19" s="112">
        <v>23.99</v>
      </c>
      <c r="H19" s="112">
        <v>24.9</v>
      </c>
      <c r="I19" s="112">
        <v>29</v>
      </c>
    </row>
    <row r="20" spans="1:9" ht="15" customHeight="1">
      <c r="A20" s="92" t="s">
        <v>216</v>
      </c>
      <c r="B20" s="93" t="s">
        <v>187</v>
      </c>
      <c r="C20" s="94">
        <v>3</v>
      </c>
      <c r="D20" s="113"/>
      <c r="E20" s="111">
        <f t="shared" ref="E20" si="2">D20*C20</f>
        <v>0</v>
      </c>
      <c r="F20" s="111">
        <f t="shared" ref="F20" si="3">E20/12</f>
        <v>0</v>
      </c>
      <c r="G20" s="112">
        <v>44.9</v>
      </c>
      <c r="H20" s="112">
        <v>69</v>
      </c>
      <c r="I20" s="112">
        <v>89.1</v>
      </c>
    </row>
    <row r="21" spans="1:9" ht="12.75" customHeight="1">
      <c r="A21" s="92" t="s">
        <v>217</v>
      </c>
      <c r="B21" s="93" t="s">
        <v>187</v>
      </c>
      <c r="C21" s="94">
        <v>3</v>
      </c>
      <c r="D21" s="113"/>
      <c r="E21" s="111">
        <f t="shared" si="1"/>
        <v>0</v>
      </c>
      <c r="F21" s="111">
        <f t="shared" si="0"/>
        <v>0</v>
      </c>
      <c r="G21" s="112">
        <v>44.9</v>
      </c>
      <c r="H21" s="112">
        <v>69</v>
      </c>
      <c r="I21" s="112">
        <v>89.1</v>
      </c>
    </row>
    <row r="22" spans="1:9" ht="14.25" customHeight="1">
      <c r="A22" s="92" t="s">
        <v>200</v>
      </c>
      <c r="B22" s="93" t="s">
        <v>187</v>
      </c>
      <c r="C22" s="94">
        <v>4</v>
      </c>
      <c r="D22" s="113"/>
      <c r="E22" s="111">
        <f t="shared" si="1"/>
        <v>0</v>
      </c>
      <c r="F22" s="111">
        <f t="shared" si="0"/>
        <v>0</v>
      </c>
      <c r="G22" s="112">
        <v>29.9</v>
      </c>
      <c r="H22" s="112">
        <v>44.11</v>
      </c>
      <c r="I22" s="112">
        <v>56.9</v>
      </c>
    </row>
    <row r="23" spans="1:9" ht="14.25">
      <c r="A23" s="92" t="s">
        <v>194</v>
      </c>
      <c r="B23" s="93" t="s">
        <v>187</v>
      </c>
      <c r="C23" s="94">
        <v>4</v>
      </c>
      <c r="D23" s="113"/>
      <c r="E23" s="111">
        <f t="shared" si="1"/>
        <v>0</v>
      </c>
      <c r="F23" s="111">
        <f t="shared" si="0"/>
        <v>0</v>
      </c>
      <c r="G23" s="112">
        <v>49.9</v>
      </c>
      <c r="H23" s="112">
        <v>69.900000000000006</v>
      </c>
      <c r="I23" s="112">
        <v>99</v>
      </c>
    </row>
    <row r="24" spans="1:9" ht="14.25">
      <c r="A24" s="92" t="s">
        <v>195</v>
      </c>
      <c r="B24" s="93" t="s">
        <v>187</v>
      </c>
      <c r="C24" s="94">
        <v>1</v>
      </c>
      <c r="D24" s="113"/>
      <c r="E24" s="111">
        <f t="shared" si="1"/>
        <v>0</v>
      </c>
      <c r="F24" s="111">
        <f t="shared" si="0"/>
        <v>0</v>
      </c>
      <c r="G24" s="112">
        <v>35</v>
      </c>
      <c r="H24" s="112">
        <v>38.9</v>
      </c>
      <c r="I24" s="112">
        <v>39.950000000000003</v>
      </c>
    </row>
    <row r="25" spans="1:9" ht="14.25">
      <c r="A25" s="92" t="s">
        <v>188</v>
      </c>
      <c r="B25" s="93" t="s">
        <v>189</v>
      </c>
      <c r="C25" s="94">
        <v>2</v>
      </c>
      <c r="D25" s="113"/>
      <c r="E25" s="111">
        <f t="shared" si="1"/>
        <v>0</v>
      </c>
      <c r="F25" s="111">
        <f t="shared" si="0"/>
        <v>0</v>
      </c>
      <c r="G25" s="112">
        <v>59.9</v>
      </c>
      <c r="H25" s="112">
        <v>69.900000000000006</v>
      </c>
      <c r="I25" s="112">
        <v>89.99</v>
      </c>
    </row>
    <row r="26" spans="1:9" ht="15">
      <c r="A26" t="s">
        <v>191</v>
      </c>
      <c r="B26" s="93" t="s">
        <v>189</v>
      </c>
      <c r="C26" s="94">
        <v>6</v>
      </c>
      <c r="D26" s="113"/>
      <c r="E26" s="111">
        <f t="shared" si="1"/>
        <v>0</v>
      </c>
      <c r="F26" s="111">
        <f t="shared" ref="F26:F29" si="4">E26/12</f>
        <v>0</v>
      </c>
      <c r="G26" s="112">
        <v>7.5</v>
      </c>
      <c r="H26" s="112">
        <v>12.9</v>
      </c>
      <c r="I26" s="112">
        <v>14.99</v>
      </c>
    </row>
    <row r="27" spans="1:9" ht="14.25">
      <c r="A27" s="92" t="s">
        <v>159</v>
      </c>
      <c r="B27" s="93" t="s">
        <v>187</v>
      </c>
      <c r="C27" s="94">
        <v>1</v>
      </c>
      <c r="D27" s="113"/>
      <c r="E27" s="111">
        <f t="shared" si="1"/>
        <v>0</v>
      </c>
      <c r="F27" s="111">
        <f t="shared" si="4"/>
        <v>0</v>
      </c>
      <c r="G27" s="112">
        <v>219.6</v>
      </c>
      <c r="H27" s="112">
        <v>278.35000000000002</v>
      </c>
      <c r="I27" s="112">
        <v>284.89999999999998</v>
      </c>
    </row>
    <row r="28" spans="1:9" ht="14.25">
      <c r="A28" s="92" t="s">
        <v>190</v>
      </c>
      <c r="B28" s="93" t="s">
        <v>187</v>
      </c>
      <c r="C28" s="94">
        <v>1</v>
      </c>
      <c r="D28" s="113"/>
      <c r="E28" s="111">
        <f t="shared" si="1"/>
        <v>0</v>
      </c>
      <c r="F28" s="111">
        <f t="shared" ref="F28" si="5">E28/12</f>
        <v>0</v>
      </c>
      <c r="G28" s="112">
        <v>149.9</v>
      </c>
      <c r="H28" s="112">
        <v>189</v>
      </c>
      <c r="I28" s="112">
        <v>199.9</v>
      </c>
    </row>
    <row r="29" spans="1:9" ht="12" customHeight="1">
      <c r="A29" s="95" t="s">
        <v>156</v>
      </c>
      <c r="B29" s="93" t="s">
        <v>187</v>
      </c>
      <c r="C29" s="96">
        <v>1</v>
      </c>
      <c r="D29" s="113"/>
      <c r="E29" s="111">
        <f t="shared" si="1"/>
        <v>0</v>
      </c>
      <c r="F29" s="111">
        <f t="shared" si="4"/>
        <v>0</v>
      </c>
      <c r="G29" s="112">
        <v>9</v>
      </c>
      <c r="H29" s="112">
        <v>14.19</v>
      </c>
      <c r="I29" s="112">
        <v>17.600000000000001</v>
      </c>
    </row>
    <row r="30" spans="1:9" ht="12" customHeight="1">
      <c r="A30" s="122" t="s">
        <v>23</v>
      </c>
      <c r="B30" s="122"/>
      <c r="C30" s="122"/>
      <c r="D30" s="122"/>
      <c r="E30" s="122"/>
      <c r="F30" s="114">
        <f>TRUNC((SUM(F18:F29)),2)</f>
        <v>0</v>
      </c>
    </row>
    <row r="31" spans="1:9" ht="12" customHeight="1">
      <c r="A31" s="123" t="s">
        <v>24</v>
      </c>
      <c r="B31" s="123"/>
      <c r="C31" s="123"/>
      <c r="D31" s="123"/>
      <c r="E31" s="109"/>
      <c r="F31" s="110"/>
    </row>
    <row r="32" spans="1:9" ht="12" customHeight="1"/>
    <row r="33" spans="1:9" ht="12" customHeight="1">
      <c r="A33" s="124" t="s">
        <v>157</v>
      </c>
      <c r="B33" s="124"/>
      <c r="C33" s="124"/>
      <c r="D33" s="124"/>
      <c r="E33" s="124"/>
      <c r="F33" s="124"/>
    </row>
    <row r="34" spans="1:9" ht="12" customHeight="1">
      <c r="A34" s="124" t="s">
        <v>220</v>
      </c>
      <c r="B34" s="124"/>
      <c r="C34" s="124"/>
      <c r="D34" s="124"/>
      <c r="E34" s="124"/>
      <c r="F34" s="124"/>
    </row>
    <row r="35" spans="1:9" ht="12" customHeight="1">
      <c r="A35" s="88"/>
      <c r="B35" s="88"/>
      <c r="C35" s="88"/>
      <c r="D35" s="88"/>
      <c r="E35" s="88"/>
      <c r="F35" s="88"/>
    </row>
    <row r="36" spans="1:9" ht="12" customHeight="1">
      <c r="A36" s="89" t="s">
        <v>10</v>
      </c>
      <c r="B36" s="89" t="s">
        <v>11</v>
      </c>
      <c r="C36" s="89" t="s">
        <v>12</v>
      </c>
      <c r="D36" s="89" t="s">
        <v>13</v>
      </c>
      <c r="E36" s="89" t="s">
        <v>14</v>
      </c>
      <c r="F36" s="89" t="s">
        <v>15</v>
      </c>
      <c r="G36" s="125" t="s">
        <v>149</v>
      </c>
      <c r="H36" s="126"/>
      <c r="I36" s="127"/>
    </row>
    <row r="37" spans="1:9" ht="12" customHeight="1">
      <c r="A37" s="128" t="s">
        <v>16</v>
      </c>
      <c r="B37" s="128" t="s">
        <v>17</v>
      </c>
      <c r="C37" s="128" t="s">
        <v>18</v>
      </c>
      <c r="D37" s="128" t="s">
        <v>19</v>
      </c>
      <c r="E37" s="128" t="s">
        <v>20</v>
      </c>
      <c r="F37" s="128" t="s">
        <v>21</v>
      </c>
      <c r="G37" s="129" t="s">
        <v>150</v>
      </c>
      <c r="H37" s="129" t="s">
        <v>151</v>
      </c>
      <c r="I37" s="129" t="s">
        <v>152</v>
      </c>
    </row>
    <row r="38" spans="1:9" ht="12" customHeight="1">
      <c r="A38" s="128"/>
      <c r="B38" s="128"/>
      <c r="C38" s="128"/>
      <c r="D38" s="128"/>
      <c r="E38" s="128"/>
      <c r="F38" s="128"/>
      <c r="G38" s="129"/>
      <c r="H38" s="129" t="s">
        <v>147</v>
      </c>
      <c r="I38" s="129" t="s">
        <v>148</v>
      </c>
    </row>
    <row r="39" spans="1:9" ht="12" customHeight="1">
      <c r="A39" s="108" t="s">
        <v>200</v>
      </c>
      <c r="B39" s="93" t="s">
        <v>187</v>
      </c>
      <c r="C39" s="94">
        <v>6</v>
      </c>
      <c r="D39" s="113"/>
      <c r="E39" s="111">
        <f>D39*C39</f>
        <v>0</v>
      </c>
      <c r="F39" s="111">
        <f t="shared" ref="F39:F47" si="6">E39/12</f>
        <v>0</v>
      </c>
      <c r="G39" s="112">
        <v>29.9</v>
      </c>
      <c r="H39" s="112">
        <v>44.11</v>
      </c>
      <c r="I39" s="112">
        <v>56.9</v>
      </c>
    </row>
    <row r="40" spans="1:9" ht="12" customHeight="1">
      <c r="A40" s="108" t="s">
        <v>197</v>
      </c>
      <c r="B40" s="93" t="s">
        <v>187</v>
      </c>
      <c r="C40" s="94">
        <v>4</v>
      </c>
      <c r="D40" s="113"/>
      <c r="E40" s="111">
        <f t="shared" ref="E40:E47" si="7">D40*C40</f>
        <v>0</v>
      </c>
      <c r="F40" s="111">
        <f t="shared" si="6"/>
        <v>0</v>
      </c>
      <c r="G40" s="112">
        <v>47.9</v>
      </c>
      <c r="H40" s="112">
        <v>59.84</v>
      </c>
      <c r="I40" s="112">
        <v>59.9</v>
      </c>
    </row>
    <row r="41" spans="1:9" ht="12" customHeight="1">
      <c r="A41" s="108" t="s">
        <v>195</v>
      </c>
      <c r="B41" s="93" t="s">
        <v>187</v>
      </c>
      <c r="C41" s="94">
        <v>1</v>
      </c>
      <c r="D41" s="113"/>
      <c r="E41" s="111">
        <f t="shared" si="7"/>
        <v>0</v>
      </c>
      <c r="F41" s="111">
        <f t="shared" si="6"/>
        <v>0</v>
      </c>
      <c r="G41" s="112">
        <v>35</v>
      </c>
      <c r="H41" s="112">
        <v>38.9</v>
      </c>
      <c r="I41" s="112">
        <v>39.950000000000003</v>
      </c>
    </row>
    <row r="42" spans="1:9" ht="12" customHeight="1">
      <c r="A42" s="108" t="s">
        <v>198</v>
      </c>
      <c r="B42" s="93" t="s">
        <v>189</v>
      </c>
      <c r="C42" s="94">
        <v>2</v>
      </c>
      <c r="D42" s="113"/>
      <c r="E42" s="111">
        <f t="shared" si="7"/>
        <v>0</v>
      </c>
      <c r="F42" s="111">
        <f t="shared" si="6"/>
        <v>0</v>
      </c>
      <c r="G42" s="112">
        <v>54.57</v>
      </c>
      <c r="H42" s="112">
        <v>62.9</v>
      </c>
      <c r="I42" s="112">
        <v>78.989999999999995</v>
      </c>
    </row>
    <row r="43" spans="1:9" ht="12" customHeight="1">
      <c r="A43" t="s">
        <v>199</v>
      </c>
      <c r="B43" s="93" t="s">
        <v>189</v>
      </c>
      <c r="C43" s="94">
        <v>6</v>
      </c>
      <c r="D43" s="113"/>
      <c r="E43" s="111">
        <f t="shared" si="7"/>
        <v>0</v>
      </c>
      <c r="F43" s="111">
        <f t="shared" si="6"/>
        <v>0</v>
      </c>
      <c r="G43" s="112">
        <v>11.9</v>
      </c>
      <c r="H43" s="112">
        <v>15.9</v>
      </c>
      <c r="I43" s="112">
        <v>17.899999999999999</v>
      </c>
    </row>
    <row r="44" spans="1:9" ht="12" customHeight="1">
      <c r="A44" s="108" t="s">
        <v>159</v>
      </c>
      <c r="B44" s="93" t="s">
        <v>187</v>
      </c>
      <c r="C44" s="94">
        <v>1</v>
      </c>
      <c r="D44" s="113"/>
      <c r="E44" s="111">
        <f t="shared" si="7"/>
        <v>0</v>
      </c>
      <c r="F44" s="111">
        <f t="shared" si="6"/>
        <v>0</v>
      </c>
      <c r="G44" s="112">
        <v>219.6</v>
      </c>
      <c r="H44" s="112">
        <v>278.35000000000002</v>
      </c>
      <c r="I44" s="112">
        <v>284.89999999999998</v>
      </c>
    </row>
    <row r="45" spans="1:9" ht="12" customHeight="1">
      <c r="A45" s="108" t="s">
        <v>158</v>
      </c>
      <c r="B45" s="93" t="s">
        <v>187</v>
      </c>
      <c r="C45" s="94">
        <v>1</v>
      </c>
      <c r="D45" s="113"/>
      <c r="E45" s="111">
        <f t="shared" si="7"/>
        <v>0</v>
      </c>
      <c r="F45" s="111">
        <f t="shared" si="6"/>
        <v>0</v>
      </c>
      <c r="G45" s="112">
        <v>23.96</v>
      </c>
      <c r="H45" s="112">
        <v>24.51</v>
      </c>
      <c r="I45" s="112">
        <v>24.62</v>
      </c>
    </row>
    <row r="46" spans="1:9" ht="12" customHeight="1">
      <c r="A46" s="108" t="s">
        <v>190</v>
      </c>
      <c r="B46" s="93" t="s">
        <v>187</v>
      </c>
      <c r="C46" s="94">
        <v>1</v>
      </c>
      <c r="D46" s="113"/>
      <c r="E46" s="111">
        <f t="shared" si="7"/>
        <v>0</v>
      </c>
      <c r="F46" s="111">
        <f t="shared" si="6"/>
        <v>0</v>
      </c>
      <c r="G46" s="112">
        <v>149.9</v>
      </c>
      <c r="H46" s="112">
        <v>189</v>
      </c>
      <c r="I46" s="112">
        <v>199.9</v>
      </c>
    </row>
    <row r="47" spans="1:9" ht="12" customHeight="1">
      <c r="A47" s="95" t="s">
        <v>156</v>
      </c>
      <c r="B47" s="93" t="s">
        <v>187</v>
      </c>
      <c r="C47" s="96">
        <v>1</v>
      </c>
      <c r="D47" s="113"/>
      <c r="E47" s="111">
        <f t="shared" si="7"/>
        <v>0</v>
      </c>
      <c r="F47" s="111">
        <f t="shared" si="6"/>
        <v>0</v>
      </c>
      <c r="G47" s="112">
        <v>9</v>
      </c>
      <c r="H47" s="112">
        <v>14.19</v>
      </c>
      <c r="I47" s="112">
        <v>17.600000000000001</v>
      </c>
    </row>
    <row r="48" spans="1:9" ht="12" customHeight="1">
      <c r="A48" s="122" t="s">
        <v>23</v>
      </c>
      <c r="B48" s="122"/>
      <c r="C48" s="122"/>
      <c r="D48" s="122"/>
      <c r="E48" s="122"/>
      <c r="F48" s="114">
        <f>TRUNC((SUM(F39:F47)),2)</f>
        <v>0</v>
      </c>
    </row>
    <row r="49" spans="1:9" ht="12" customHeight="1">
      <c r="A49" s="123" t="s">
        <v>24</v>
      </c>
      <c r="B49" s="123"/>
      <c r="C49" s="123"/>
      <c r="D49" s="123"/>
    </row>
    <row r="50" spans="1:9" ht="12" customHeight="1">
      <c r="A50" s="104"/>
      <c r="B50" s="104"/>
      <c r="C50" s="104"/>
      <c r="D50" s="104"/>
    </row>
    <row r="51" spans="1:9" ht="12" customHeight="1">
      <c r="A51" s="124" t="s">
        <v>167</v>
      </c>
      <c r="B51" s="124"/>
      <c r="C51" s="124"/>
      <c r="D51" s="124"/>
      <c r="E51" s="124"/>
      <c r="F51" s="124"/>
    </row>
    <row r="52" spans="1:9" ht="12" customHeight="1">
      <c r="A52" s="124" t="s">
        <v>219</v>
      </c>
      <c r="B52" s="124"/>
      <c r="C52" s="124"/>
      <c r="D52" s="124"/>
      <c r="E52" s="124"/>
      <c r="F52" s="124"/>
    </row>
    <row r="53" spans="1:9" ht="12" customHeight="1">
      <c r="A53" s="104"/>
      <c r="B53" s="104"/>
      <c r="C53" s="104"/>
      <c r="D53" s="104"/>
    </row>
    <row r="54" spans="1:9" ht="12" customHeight="1">
      <c r="A54" s="89" t="s">
        <v>10</v>
      </c>
      <c r="B54" s="89" t="s">
        <v>11</v>
      </c>
      <c r="C54" s="89" t="s">
        <v>12</v>
      </c>
      <c r="D54" s="89" t="s">
        <v>13</v>
      </c>
      <c r="E54" s="89" t="s">
        <v>14</v>
      </c>
      <c r="F54" s="89" t="s">
        <v>15</v>
      </c>
      <c r="G54" s="125" t="s">
        <v>149</v>
      </c>
      <c r="H54" s="126"/>
      <c r="I54" s="127"/>
    </row>
    <row r="55" spans="1:9" ht="12" customHeight="1">
      <c r="A55" s="128" t="s">
        <v>16</v>
      </c>
      <c r="B55" s="128" t="s">
        <v>17</v>
      </c>
      <c r="C55" s="128" t="s">
        <v>169</v>
      </c>
      <c r="D55" s="128" t="s">
        <v>19</v>
      </c>
      <c r="E55" s="128" t="s">
        <v>20</v>
      </c>
      <c r="F55" s="128" t="s">
        <v>21</v>
      </c>
      <c r="G55" s="129" t="s">
        <v>150</v>
      </c>
      <c r="H55" s="129" t="s">
        <v>151</v>
      </c>
      <c r="I55" s="129" t="s">
        <v>152</v>
      </c>
    </row>
    <row r="56" spans="1:9" ht="12" customHeight="1">
      <c r="A56" s="128"/>
      <c r="B56" s="128"/>
      <c r="C56" s="128"/>
      <c r="D56" s="128"/>
      <c r="E56" s="128"/>
      <c r="F56" s="128"/>
      <c r="G56" s="129"/>
      <c r="H56" s="129" t="s">
        <v>147</v>
      </c>
      <c r="I56" s="129" t="s">
        <v>148</v>
      </c>
    </row>
    <row r="57" spans="1:9" ht="12" customHeight="1">
      <c r="A57" s="92" t="s">
        <v>170</v>
      </c>
      <c r="B57" s="93" t="s">
        <v>22</v>
      </c>
      <c r="C57" s="94">
        <v>1</v>
      </c>
      <c r="D57" s="113"/>
      <c r="E57" s="111">
        <f>D57*C57</f>
        <v>0</v>
      </c>
      <c r="F57" s="115">
        <f>E57/60</f>
        <v>0</v>
      </c>
      <c r="G57" s="112">
        <v>629.1</v>
      </c>
      <c r="H57" s="112">
        <v>745.99</v>
      </c>
      <c r="I57" s="112">
        <v>764.1</v>
      </c>
    </row>
    <row r="58" spans="1:9" ht="12" customHeight="1">
      <c r="A58" s="92" t="s">
        <v>168</v>
      </c>
      <c r="B58" s="93" t="s">
        <v>196</v>
      </c>
      <c r="C58" s="94">
        <v>1</v>
      </c>
      <c r="D58" s="113"/>
      <c r="E58" s="111">
        <f>D58*C58</f>
        <v>0</v>
      </c>
      <c r="F58" s="111">
        <f>E58</f>
        <v>0</v>
      </c>
      <c r="G58" s="112">
        <v>59.9</v>
      </c>
      <c r="H58" s="112">
        <v>59.99</v>
      </c>
      <c r="I58" s="112">
        <v>77</v>
      </c>
    </row>
    <row r="59" spans="1:9" ht="12" customHeight="1">
      <c r="A59" s="122" t="s">
        <v>23</v>
      </c>
      <c r="B59" s="122"/>
      <c r="C59" s="122"/>
      <c r="D59" s="122"/>
      <c r="E59" s="122"/>
      <c r="F59" s="114">
        <f>TRUNC((SUM(F57:F58)),2)</f>
        <v>0</v>
      </c>
    </row>
    <row r="60" spans="1:9" ht="12" customHeight="1">
      <c r="A60" s="123" t="s">
        <v>171</v>
      </c>
      <c r="B60" s="123"/>
      <c r="C60" s="123"/>
      <c r="D60" s="123"/>
    </row>
    <row r="61" spans="1:9" ht="12" customHeight="1">
      <c r="A61" s="123" t="s">
        <v>24</v>
      </c>
      <c r="B61" s="123"/>
      <c r="C61" s="123"/>
      <c r="D61" s="123"/>
    </row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</sheetData>
  <sheetProtection insertColumns="0" deleteColumns="0" deleteRows="0"/>
  <mergeCells count="49">
    <mergeCell ref="A11:F11"/>
    <mergeCell ref="A7:D7"/>
    <mergeCell ref="E7:F7"/>
    <mergeCell ref="A8:D8"/>
    <mergeCell ref="E8:F8"/>
    <mergeCell ref="A10:F10"/>
    <mergeCell ref="A12:F12"/>
    <mergeCell ref="A13:F13"/>
    <mergeCell ref="G15:I15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A30:E30"/>
    <mergeCell ref="A49:D49"/>
    <mergeCell ref="A33:F33"/>
    <mergeCell ref="A34:F34"/>
    <mergeCell ref="G36:I36"/>
    <mergeCell ref="A37:A38"/>
    <mergeCell ref="B37:B38"/>
    <mergeCell ref="I37:I38"/>
    <mergeCell ref="A48:E48"/>
    <mergeCell ref="C37:C38"/>
    <mergeCell ref="D37:D38"/>
    <mergeCell ref="E37:E38"/>
    <mergeCell ref="F37:F38"/>
    <mergeCell ref="G37:G38"/>
    <mergeCell ref="H37:H38"/>
    <mergeCell ref="A31:D31"/>
    <mergeCell ref="G54:I54"/>
    <mergeCell ref="A55:A56"/>
    <mergeCell ref="B55:B56"/>
    <mergeCell ref="C55:C56"/>
    <mergeCell ref="D55:D56"/>
    <mergeCell ref="E55:E56"/>
    <mergeCell ref="F55:F56"/>
    <mergeCell ref="G55:G56"/>
    <mergeCell ref="H55:H56"/>
    <mergeCell ref="I55:I56"/>
    <mergeCell ref="A59:E59"/>
    <mergeCell ref="A60:D60"/>
    <mergeCell ref="A61:D61"/>
    <mergeCell ref="A51:F51"/>
    <mergeCell ref="A52:F52"/>
  </mergeCells>
  <pageMargins left="1.299212598425197" right="0.51181102362204722" top="1.1811023622047245" bottom="0.78740157480314965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57"/>
  <sheetViews>
    <sheetView showGridLines="0" topLeftCell="A88" zoomScaleNormal="100" zoomScaleSheetLayoutView="100" workbookViewId="0">
      <selection activeCell="C50" sqref="C50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2"/>
      <c r="C1" s="12"/>
      <c r="D1" s="13"/>
    </row>
    <row r="2" spans="1:4" ht="12.75">
      <c r="A2" s="5" t="s">
        <v>1</v>
      </c>
      <c r="B2" s="14"/>
      <c r="C2" s="14"/>
      <c r="D2" s="15"/>
    </row>
    <row r="3" spans="1:4" ht="12.75">
      <c r="A3" s="5" t="s">
        <v>2</v>
      </c>
      <c r="B3" s="14"/>
      <c r="C3" s="14"/>
      <c r="D3" s="15"/>
    </row>
    <row r="4" spans="1:4" ht="12.75">
      <c r="A4" s="5" t="s">
        <v>3</v>
      </c>
      <c r="B4" s="14"/>
      <c r="C4" s="14"/>
      <c r="D4" s="15"/>
    </row>
    <row r="5" spans="1:4" ht="12.75">
      <c r="A5" s="5" t="s">
        <v>4</v>
      </c>
      <c r="B5" s="14"/>
      <c r="C5" s="14"/>
      <c r="D5" s="15"/>
    </row>
    <row r="6" spans="1:4">
      <c r="A6" s="14"/>
      <c r="B6" s="14"/>
      <c r="C6" s="14"/>
      <c r="D6" s="14"/>
    </row>
    <row r="7" spans="1:4" ht="12.75">
      <c r="A7" s="131" t="s">
        <v>5</v>
      </c>
      <c r="B7" s="131"/>
      <c r="C7" s="132" t="s">
        <v>232</v>
      </c>
      <c r="D7" s="132"/>
    </row>
    <row r="8" spans="1:4" ht="12.75">
      <c r="A8" s="131" t="s">
        <v>6</v>
      </c>
      <c r="B8" s="131"/>
      <c r="C8" s="133" t="s">
        <v>233</v>
      </c>
      <c r="D8" s="133"/>
    </row>
    <row r="9" spans="1:4"/>
    <row r="10" spans="1:4" ht="12.75">
      <c r="A10" s="16"/>
      <c r="B10" s="16"/>
      <c r="C10" s="16"/>
      <c r="D10" s="16"/>
    </row>
    <row r="11" spans="1:4" ht="12.75">
      <c r="A11" s="17" t="s">
        <v>25</v>
      </c>
      <c r="B11" s="137" t="s">
        <v>26</v>
      </c>
      <c r="C11" s="137"/>
      <c r="D11" s="18"/>
    </row>
    <row r="12" spans="1:4" ht="12.75">
      <c r="A12" s="17" t="s">
        <v>27</v>
      </c>
      <c r="B12" s="137" t="s">
        <v>28</v>
      </c>
      <c r="C12" s="137"/>
      <c r="D12" s="82" t="s">
        <v>146</v>
      </c>
    </row>
    <row r="13" spans="1:4" ht="12.75">
      <c r="A13" s="17" t="s">
        <v>29</v>
      </c>
      <c r="B13" s="137" t="s">
        <v>30</v>
      </c>
      <c r="C13" s="137"/>
      <c r="D13" s="19"/>
    </row>
    <row r="14" spans="1:4" ht="12.75">
      <c r="A14" s="17" t="s">
        <v>31</v>
      </c>
      <c r="B14" s="184" t="s">
        <v>32</v>
      </c>
      <c r="C14" s="185"/>
      <c r="D14" s="19"/>
    </row>
    <row r="15" spans="1:4" ht="12.75">
      <c r="A15" s="17" t="s">
        <v>33</v>
      </c>
      <c r="B15" s="137" t="s">
        <v>34</v>
      </c>
      <c r="C15" s="137"/>
      <c r="D15" s="17">
        <v>12</v>
      </c>
    </row>
    <row r="16" spans="1:4" ht="12.75">
      <c r="A16" s="22"/>
      <c r="B16" s="106"/>
      <c r="C16" s="106"/>
      <c r="D16" s="22"/>
    </row>
    <row r="17" spans="1:4" ht="12.75">
      <c r="A17" s="130" t="s">
        <v>35</v>
      </c>
      <c r="B17" s="130"/>
      <c r="C17" s="130"/>
      <c r="D17" s="130"/>
    </row>
    <row r="18" spans="1:4" ht="12.75">
      <c r="A18" s="178" t="s">
        <v>36</v>
      </c>
      <c r="B18" s="178"/>
      <c r="C18" s="178"/>
      <c r="D18" s="178"/>
    </row>
    <row r="19" spans="1:4" ht="12.75">
      <c r="A19" s="17">
        <v>1</v>
      </c>
      <c r="B19" s="137" t="s">
        <v>37</v>
      </c>
      <c r="C19" s="137"/>
      <c r="D19" s="17" t="s">
        <v>162</v>
      </c>
    </row>
    <row r="20" spans="1:4" ht="12.75">
      <c r="A20" s="17">
        <v>2</v>
      </c>
      <c r="B20" s="137" t="s">
        <v>38</v>
      </c>
      <c r="C20" s="137"/>
      <c r="D20" s="17" t="s">
        <v>163</v>
      </c>
    </row>
    <row r="21" spans="1:4" ht="12.75">
      <c r="A21" s="17">
        <v>3</v>
      </c>
      <c r="B21" s="137" t="s">
        <v>39</v>
      </c>
      <c r="C21" s="137"/>
      <c r="D21" s="120"/>
    </row>
    <row r="22" spans="1:4" ht="12.75">
      <c r="A22" s="17">
        <v>4</v>
      </c>
      <c r="B22" s="137" t="s">
        <v>40</v>
      </c>
      <c r="C22" s="137"/>
      <c r="D22" s="17" t="s">
        <v>162</v>
      </c>
    </row>
    <row r="23" spans="1:4" ht="12.75">
      <c r="A23" s="17">
        <v>5</v>
      </c>
      <c r="B23" s="137" t="s">
        <v>41</v>
      </c>
      <c r="C23" s="137"/>
      <c r="D23" s="18"/>
    </row>
    <row r="24" spans="1:4">
      <c r="A24" s="20"/>
      <c r="B24" s="20"/>
      <c r="C24" s="21"/>
      <c r="D24" s="20"/>
    </row>
    <row r="25" spans="1:4" ht="12.75" customHeight="1">
      <c r="A25" s="130" t="s">
        <v>42</v>
      </c>
      <c r="B25" s="130"/>
      <c r="C25" s="130"/>
      <c r="D25" s="130"/>
    </row>
    <row r="26" spans="1:4" ht="30" customHeight="1">
      <c r="A26" s="24">
        <v>1</v>
      </c>
      <c r="B26" s="178" t="s">
        <v>43</v>
      </c>
      <c r="C26" s="178"/>
      <c r="D26" s="24" t="s">
        <v>44</v>
      </c>
    </row>
    <row r="27" spans="1:4" ht="12.75">
      <c r="A27" s="86" t="s">
        <v>25</v>
      </c>
      <c r="B27" s="137" t="s">
        <v>45</v>
      </c>
      <c r="C27" s="137"/>
      <c r="D27" s="77">
        <f>'Motorista Sede SP'!D28/220</f>
        <v>0</v>
      </c>
    </row>
    <row r="28" spans="1:4" ht="12.75">
      <c r="A28" s="86" t="s">
        <v>27</v>
      </c>
      <c r="B28" s="44" t="s">
        <v>205</v>
      </c>
      <c r="C28" s="91">
        <v>1</v>
      </c>
      <c r="D28" s="77">
        <f>D27*C28</f>
        <v>0</v>
      </c>
    </row>
    <row r="29" spans="1:4" ht="12.75">
      <c r="A29" s="86" t="s">
        <v>29</v>
      </c>
      <c r="B29" s="44" t="s">
        <v>208</v>
      </c>
      <c r="C29" s="91">
        <v>0.25</v>
      </c>
      <c r="D29" s="77">
        <f>D28*C29</f>
        <v>0</v>
      </c>
    </row>
    <row r="30" spans="1:4" ht="12.75">
      <c r="A30" s="86" t="s">
        <v>31</v>
      </c>
      <c r="B30" s="137" t="s">
        <v>155</v>
      </c>
      <c r="C30" s="137"/>
      <c r="D30" s="77">
        <f>(D27+D28)/25*5</f>
        <v>0</v>
      </c>
    </row>
    <row r="31" spans="1:4" ht="12.75">
      <c r="A31" s="179" t="s">
        <v>47</v>
      </c>
      <c r="B31" s="180"/>
      <c r="C31" s="181"/>
      <c r="D31" s="26">
        <f>SUM(D27:D30)</f>
        <v>0</v>
      </c>
    </row>
    <row r="32" spans="1:4" ht="26.25" customHeight="1">
      <c r="A32" s="182" t="s">
        <v>48</v>
      </c>
      <c r="B32" s="183"/>
      <c r="C32" s="183"/>
      <c r="D32" s="183"/>
    </row>
    <row r="33" spans="1:4" ht="12.75">
      <c r="A33" s="166"/>
      <c r="B33" s="167"/>
      <c r="C33" s="167"/>
      <c r="D33" s="167"/>
    </row>
    <row r="34" spans="1:4" ht="12.75">
      <c r="A34" s="166" t="s">
        <v>49</v>
      </c>
      <c r="B34" s="167"/>
      <c r="C34" s="167"/>
      <c r="D34" s="167"/>
    </row>
    <row r="35" spans="1:4" ht="12.75">
      <c r="A35" s="166" t="s">
        <v>50</v>
      </c>
      <c r="B35" s="167"/>
      <c r="C35" s="167"/>
      <c r="D35" s="167"/>
    </row>
    <row r="36" spans="1:4" ht="25.5">
      <c r="A36" s="87" t="s">
        <v>51</v>
      </c>
      <c r="B36" s="87" t="s">
        <v>52</v>
      </c>
      <c r="C36" s="87" t="s">
        <v>53</v>
      </c>
      <c r="D36" s="87" t="s">
        <v>44</v>
      </c>
    </row>
    <row r="37" spans="1:4" ht="12.75">
      <c r="A37" s="27" t="s">
        <v>25</v>
      </c>
      <c r="B37" s="28" t="s">
        <v>54</v>
      </c>
      <c r="C37" s="29">
        <v>8.3299999999999999E-2</v>
      </c>
      <c r="D37" s="30">
        <f>C37*D31</f>
        <v>0</v>
      </c>
    </row>
    <row r="38" spans="1:4" ht="25.5">
      <c r="A38" s="69" t="s">
        <v>27</v>
      </c>
      <c r="B38" s="43" t="s">
        <v>55</v>
      </c>
      <c r="C38" s="70">
        <v>2.7799999999999998E-2</v>
      </c>
      <c r="D38" s="71">
        <f>D31*C38</f>
        <v>0</v>
      </c>
    </row>
    <row r="39" spans="1:4" ht="12.75">
      <c r="A39" s="135" t="s">
        <v>56</v>
      </c>
      <c r="B39" s="135"/>
      <c r="C39" s="31">
        <f>SUM(C37:C38)</f>
        <v>0.1111</v>
      </c>
      <c r="D39" s="32">
        <f>SUM(D37:D38)</f>
        <v>0</v>
      </c>
    </row>
    <row r="40" spans="1:4" ht="15" customHeight="1">
      <c r="A40" s="27" t="s">
        <v>29</v>
      </c>
      <c r="B40" s="28" t="s">
        <v>57</v>
      </c>
      <c r="C40" s="29">
        <v>3.2800000000000003E-2</v>
      </c>
      <c r="D40" s="30">
        <f>D31*C40</f>
        <v>0</v>
      </c>
    </row>
    <row r="41" spans="1:4" ht="24" customHeight="1">
      <c r="A41" s="135" t="s">
        <v>58</v>
      </c>
      <c r="B41" s="135"/>
      <c r="C41" s="31">
        <f>SUM(C39:C40)</f>
        <v>0.1439</v>
      </c>
      <c r="D41" s="32">
        <f>SUM(D39:D40)</f>
        <v>0</v>
      </c>
    </row>
    <row r="42" spans="1:4" ht="46.5" customHeight="1">
      <c r="A42" s="168" t="s">
        <v>59</v>
      </c>
      <c r="B42" s="169"/>
      <c r="C42" s="169"/>
      <c r="D42" s="170"/>
    </row>
    <row r="43" spans="1:4" ht="31.5" customHeight="1">
      <c r="A43" s="171" t="s">
        <v>60</v>
      </c>
      <c r="B43" s="172"/>
      <c r="C43" s="172"/>
      <c r="D43" s="173"/>
    </row>
    <row r="44" spans="1:4" ht="56.25" customHeight="1">
      <c r="A44" s="174" t="s">
        <v>61</v>
      </c>
      <c r="B44" s="175"/>
      <c r="C44" s="175"/>
      <c r="D44" s="176"/>
    </row>
    <row r="45" spans="1:4" ht="12.75" customHeight="1">
      <c r="A45" s="83"/>
      <c r="B45" s="84"/>
      <c r="C45" s="84"/>
      <c r="D45" s="84"/>
    </row>
    <row r="46" spans="1:4" ht="12.75">
      <c r="A46" s="139" t="s">
        <v>62</v>
      </c>
      <c r="B46" s="140"/>
      <c r="C46" s="140"/>
      <c r="D46" s="140"/>
    </row>
    <row r="47" spans="1:4" ht="26.25" customHeight="1">
      <c r="A47" s="33" t="s">
        <v>63</v>
      </c>
      <c r="B47" s="33" t="s">
        <v>64</v>
      </c>
      <c r="C47" s="33" t="s">
        <v>53</v>
      </c>
      <c r="D47" s="33" t="s">
        <v>44</v>
      </c>
    </row>
    <row r="48" spans="1:4" ht="12.75">
      <c r="A48" s="34" t="s">
        <v>25</v>
      </c>
      <c r="B48" s="35" t="s">
        <v>65</v>
      </c>
      <c r="C48" s="36">
        <f>[1]PARÂMETROS!B35</f>
        <v>0.2</v>
      </c>
      <c r="D48" s="37">
        <f>D31*C48</f>
        <v>0</v>
      </c>
    </row>
    <row r="49" spans="1:4" ht="12.75">
      <c r="A49" s="34" t="s">
        <v>27</v>
      </c>
      <c r="B49" s="35" t="s">
        <v>66</v>
      </c>
      <c r="C49" s="36">
        <f>[1]PARÂMETROS!B36</f>
        <v>2.5000000000000001E-2</v>
      </c>
      <c r="D49" s="37">
        <f>D31*C49</f>
        <v>0</v>
      </c>
    </row>
    <row r="50" spans="1:4" ht="12.75">
      <c r="A50" s="34" t="s">
        <v>29</v>
      </c>
      <c r="B50" s="35" t="s">
        <v>67</v>
      </c>
      <c r="C50" s="90"/>
      <c r="D50" s="78">
        <f>D31*C50</f>
        <v>0</v>
      </c>
    </row>
    <row r="51" spans="1:4" ht="53.25" customHeight="1">
      <c r="A51" s="34" t="s">
        <v>31</v>
      </c>
      <c r="B51" s="35" t="s">
        <v>68</v>
      </c>
      <c r="C51" s="36">
        <f>[1]PARÂMETROS!B38</f>
        <v>1.4999999999999999E-2</v>
      </c>
      <c r="D51" s="37">
        <f>D31*C51</f>
        <v>0</v>
      </c>
    </row>
    <row r="52" spans="1:4" ht="40.5" customHeight="1">
      <c r="A52" s="34" t="s">
        <v>33</v>
      </c>
      <c r="B52" s="35" t="s">
        <v>69</v>
      </c>
      <c r="C52" s="36">
        <f>[1]PARÂMETROS!B39</f>
        <v>0.01</v>
      </c>
      <c r="D52" s="37">
        <f>D31*C52</f>
        <v>0</v>
      </c>
    </row>
    <row r="53" spans="1:4" ht="51.75" customHeight="1">
      <c r="A53" s="34" t="s">
        <v>70</v>
      </c>
      <c r="B53" s="35" t="s">
        <v>71</v>
      </c>
      <c r="C53" s="36">
        <f>[1]PARÂMETROS!B40</f>
        <v>6.0000000000000001E-3</v>
      </c>
      <c r="D53" s="37">
        <f>D31*C53</f>
        <v>0</v>
      </c>
    </row>
    <row r="54" spans="1:4" ht="15" customHeight="1">
      <c r="A54" s="34" t="s">
        <v>72</v>
      </c>
      <c r="B54" s="35" t="s">
        <v>73</v>
      </c>
      <c r="C54" s="36">
        <f>[1]PARÂMETROS!B41</f>
        <v>2E-3</v>
      </c>
      <c r="D54" s="37">
        <f>D31*C54</f>
        <v>0</v>
      </c>
    </row>
    <row r="55" spans="1:4" ht="25.5" customHeight="1">
      <c r="A55" s="34" t="s">
        <v>74</v>
      </c>
      <c r="B55" s="35" t="s">
        <v>75</v>
      </c>
      <c r="C55" s="36">
        <f>[1]PARÂMETROS!B42</f>
        <v>0.08</v>
      </c>
      <c r="D55" s="37">
        <f>D31*C55</f>
        <v>0</v>
      </c>
    </row>
    <row r="56" spans="1:4" ht="17.25" customHeight="1">
      <c r="A56" s="177" t="s">
        <v>76</v>
      </c>
      <c r="B56" s="177"/>
      <c r="C56" s="38">
        <f>SUM(C48:C55)</f>
        <v>0.33800000000000002</v>
      </c>
      <c r="D56" s="39">
        <f>SUM(D48:D55)</f>
        <v>0</v>
      </c>
    </row>
    <row r="57" spans="1:4" ht="33.75" customHeight="1">
      <c r="A57" s="168" t="s">
        <v>77</v>
      </c>
      <c r="B57" s="169"/>
      <c r="C57" s="169"/>
      <c r="D57" s="170"/>
    </row>
    <row r="58" spans="1:4" ht="27.75" customHeight="1">
      <c r="A58" s="171" t="s">
        <v>78</v>
      </c>
      <c r="B58" s="172"/>
      <c r="C58" s="172"/>
      <c r="D58" s="173"/>
    </row>
    <row r="59" spans="1:4" ht="27.75" customHeight="1">
      <c r="A59" s="174" t="s">
        <v>79</v>
      </c>
      <c r="B59" s="175"/>
      <c r="C59" s="175"/>
      <c r="D59" s="176"/>
    </row>
    <row r="60" spans="1:4" ht="15" customHeight="1">
      <c r="A60" s="150"/>
      <c r="B60" s="151"/>
      <c r="C60" s="151"/>
      <c r="D60" s="151"/>
    </row>
    <row r="61" spans="1:4" ht="12.75">
      <c r="A61" s="139" t="s">
        <v>87</v>
      </c>
      <c r="B61" s="140"/>
      <c r="C61" s="140"/>
      <c r="D61" s="140"/>
    </row>
    <row r="62" spans="1:4" ht="12.75">
      <c r="A62" s="87">
        <v>2</v>
      </c>
      <c r="B62" s="87" t="s">
        <v>88</v>
      </c>
      <c r="C62" s="87" t="s">
        <v>53</v>
      </c>
      <c r="D62" s="87" t="s">
        <v>44</v>
      </c>
    </row>
    <row r="63" spans="1:4" ht="18" customHeight="1">
      <c r="A63" s="17" t="s">
        <v>51</v>
      </c>
      <c r="B63" s="44" t="s">
        <v>52</v>
      </c>
      <c r="C63" s="73">
        <f>C41</f>
        <v>0.1439</v>
      </c>
      <c r="D63" s="58">
        <f>D41</f>
        <v>0</v>
      </c>
    </row>
    <row r="64" spans="1:4" ht="14.25" customHeight="1">
      <c r="A64" s="17" t="s">
        <v>63</v>
      </c>
      <c r="B64" s="44" t="s">
        <v>64</v>
      </c>
      <c r="C64" s="73">
        <f>C56</f>
        <v>0.33800000000000002</v>
      </c>
      <c r="D64" s="58">
        <f>D56</f>
        <v>0</v>
      </c>
    </row>
    <row r="65" spans="1:4" ht="15.75" customHeight="1">
      <c r="A65" s="135" t="s">
        <v>90</v>
      </c>
      <c r="B65" s="135"/>
      <c r="C65" s="49" t="s">
        <v>89</v>
      </c>
      <c r="D65" s="50">
        <f>SUM(D63:D64)</f>
        <v>0</v>
      </c>
    </row>
    <row r="66" spans="1:4">
      <c r="A66" s="51"/>
      <c r="B66" s="52"/>
      <c r="C66" s="52"/>
      <c r="D66" s="52"/>
    </row>
    <row r="67" spans="1:4" ht="15" customHeight="1">
      <c r="A67" s="51"/>
      <c r="B67" s="52"/>
      <c r="C67" s="52"/>
      <c r="D67" s="52"/>
    </row>
    <row r="68" spans="1:4" ht="27" customHeight="1">
      <c r="A68" s="139" t="s">
        <v>91</v>
      </c>
      <c r="B68" s="140"/>
      <c r="C68" s="140"/>
      <c r="D68" s="140"/>
    </row>
    <row r="69" spans="1:4" ht="12.75">
      <c r="A69" s="87">
        <v>3</v>
      </c>
      <c r="B69" s="87" t="s">
        <v>92</v>
      </c>
      <c r="C69" s="87" t="s">
        <v>53</v>
      </c>
      <c r="D69" s="87" t="s">
        <v>44</v>
      </c>
    </row>
    <row r="70" spans="1:4" ht="29.25" customHeight="1">
      <c r="A70" s="17" t="s">
        <v>25</v>
      </c>
      <c r="B70" s="44" t="s">
        <v>93</v>
      </c>
      <c r="C70" s="53">
        <v>4.1999999999999997E-3</v>
      </c>
      <c r="D70" s="58">
        <f t="shared" ref="D70:D75" si="0">D$31*C70</f>
        <v>0</v>
      </c>
    </row>
    <row r="71" spans="1:4" ht="37.5">
      <c r="A71" s="17" t="s">
        <v>27</v>
      </c>
      <c r="B71" s="44" t="s">
        <v>94</v>
      </c>
      <c r="C71" s="53">
        <f>C70*C55</f>
        <v>3.3599999999999998E-4</v>
      </c>
      <c r="D71" s="58">
        <f t="shared" si="0"/>
        <v>0</v>
      </c>
    </row>
    <row r="72" spans="1:4" ht="62.25">
      <c r="A72" s="17" t="s">
        <v>29</v>
      </c>
      <c r="B72" s="44" t="s">
        <v>95</v>
      </c>
      <c r="C72" s="53">
        <f>40%*C56*C70</f>
        <v>5.6784000000000001E-4</v>
      </c>
      <c r="D72" s="58">
        <f t="shared" si="0"/>
        <v>0</v>
      </c>
    </row>
    <row r="73" spans="1:4" ht="12.75">
      <c r="A73" s="17" t="s">
        <v>31</v>
      </c>
      <c r="B73" s="44" t="s">
        <v>96</v>
      </c>
      <c r="C73" s="53">
        <v>1.9400000000000001E-2</v>
      </c>
      <c r="D73" s="58">
        <f t="shared" si="0"/>
        <v>0</v>
      </c>
    </row>
    <row r="74" spans="1:4" ht="62.25">
      <c r="A74" s="17" t="s">
        <v>33</v>
      </c>
      <c r="B74" s="44" t="s">
        <v>97</v>
      </c>
      <c r="C74" s="53">
        <f>C56*C73</f>
        <v>6.5572000000000009E-3</v>
      </c>
      <c r="D74" s="58">
        <f t="shared" si="0"/>
        <v>0</v>
      </c>
    </row>
    <row r="75" spans="1:4" ht="62.25">
      <c r="A75" s="17" t="s">
        <v>70</v>
      </c>
      <c r="B75" s="44" t="s">
        <v>98</v>
      </c>
      <c r="C75" s="53">
        <f>40%*C56*C73</f>
        <v>2.6228800000000002E-3</v>
      </c>
      <c r="D75" s="58">
        <f t="shared" si="0"/>
        <v>0</v>
      </c>
    </row>
    <row r="76" spans="1:4" ht="12.75">
      <c r="A76" s="135" t="s">
        <v>99</v>
      </c>
      <c r="B76" s="135"/>
      <c r="C76" s="54">
        <f>SUM(C70:C75)</f>
        <v>3.3683919999999999E-2</v>
      </c>
      <c r="D76" s="50">
        <f>SUM(D70:D75)</f>
        <v>0</v>
      </c>
    </row>
    <row r="77" spans="1:4" ht="60" customHeight="1">
      <c r="A77" s="152" t="s">
        <v>100</v>
      </c>
      <c r="B77" s="153"/>
      <c r="C77" s="153"/>
      <c r="D77" s="153"/>
    </row>
    <row r="78" spans="1:4" ht="15" customHeight="1">
      <c r="A78" s="166"/>
      <c r="B78" s="167"/>
      <c r="C78" s="167"/>
      <c r="D78" s="167"/>
    </row>
    <row r="79" spans="1:4" ht="13.5" customHeight="1">
      <c r="A79" s="147" t="s">
        <v>124</v>
      </c>
      <c r="B79" s="147"/>
      <c r="C79" s="147"/>
      <c r="D79" s="147"/>
    </row>
    <row r="80" spans="1:4" ht="19.5" customHeight="1">
      <c r="A80" s="87">
        <v>6</v>
      </c>
      <c r="B80" s="87" t="s">
        <v>125</v>
      </c>
      <c r="C80" s="87" t="s">
        <v>53</v>
      </c>
      <c r="D80" s="87" t="s">
        <v>44</v>
      </c>
    </row>
    <row r="81" spans="1:4" ht="15" customHeight="1">
      <c r="A81" s="40" t="s">
        <v>25</v>
      </c>
      <c r="B81" s="59" t="s">
        <v>126</v>
      </c>
      <c r="C81" s="68">
        <v>0.05</v>
      </c>
      <c r="D81" s="60">
        <f>(D31+D65+D76)*C81</f>
        <v>0</v>
      </c>
    </row>
    <row r="82" spans="1:4" ht="15" customHeight="1">
      <c r="A82" s="40" t="s">
        <v>27</v>
      </c>
      <c r="B82" s="59" t="s">
        <v>127</v>
      </c>
      <c r="C82" s="68">
        <v>7.0000000000000007E-2</v>
      </c>
      <c r="D82" s="60">
        <f>(D31+D65+D76+D81)*C82</f>
        <v>0</v>
      </c>
    </row>
    <row r="83" spans="1:4" ht="15" customHeight="1">
      <c r="A83" s="40" t="s">
        <v>29</v>
      </c>
      <c r="B83" s="59" t="s">
        <v>128</v>
      </c>
      <c r="C83" s="61">
        <f>SUM(C84:C86)</f>
        <v>5.6499999999999995E-2</v>
      </c>
      <c r="D83" s="62">
        <f>((D96+D81+D82)/(1-C83))*C83</f>
        <v>0</v>
      </c>
    </row>
    <row r="84" spans="1:4" ht="15" customHeight="1">
      <c r="A84" s="63"/>
      <c r="B84" s="59" t="s">
        <v>129</v>
      </c>
      <c r="C84" s="68">
        <v>6.4999999999999997E-3</v>
      </c>
      <c r="D84" s="60">
        <f>((D96+D81+D82)/(1-C83))*C84</f>
        <v>0</v>
      </c>
    </row>
    <row r="85" spans="1:4" ht="15" customHeight="1">
      <c r="A85" s="63"/>
      <c r="B85" s="59" t="s">
        <v>130</v>
      </c>
      <c r="C85" s="68">
        <v>0.03</v>
      </c>
      <c r="D85" s="60">
        <f>((D96+D81+D82)/(1-C83))*C85</f>
        <v>0</v>
      </c>
    </row>
    <row r="86" spans="1:4" ht="15" customHeight="1">
      <c r="A86" s="63"/>
      <c r="B86" s="59" t="s">
        <v>131</v>
      </c>
      <c r="C86" s="68">
        <v>0.02</v>
      </c>
      <c r="D86" s="60">
        <f>((D96+D81+D82)/(1-C83))*C86</f>
        <v>0</v>
      </c>
    </row>
    <row r="87" spans="1:4" ht="20.25" customHeight="1">
      <c r="A87" s="45"/>
      <c r="B87" s="85" t="s">
        <v>132</v>
      </c>
      <c r="C87" s="56"/>
      <c r="D87" s="50">
        <f>D81+D82+D83</f>
        <v>0</v>
      </c>
    </row>
    <row r="88" spans="1:4" ht="14.25" customHeight="1">
      <c r="A88" s="64" t="s">
        <v>133</v>
      </c>
      <c r="B88" s="65"/>
      <c r="C88" s="65"/>
    </row>
    <row r="89" spans="1:4" ht="18.75" customHeight="1">
      <c r="A89" s="64" t="s">
        <v>134</v>
      </c>
    </row>
    <row r="90" spans="1:4"/>
    <row r="91" spans="1:4" ht="18" customHeight="1">
      <c r="A91" s="147" t="s">
        <v>135</v>
      </c>
      <c r="B91" s="147"/>
      <c r="C91" s="147"/>
      <c r="D91" s="147"/>
    </row>
    <row r="92" spans="1:4" ht="12.75">
      <c r="A92" s="45"/>
      <c r="B92" s="138" t="s">
        <v>136</v>
      </c>
      <c r="C92" s="138"/>
      <c r="D92" s="87" t="s">
        <v>137</v>
      </c>
    </row>
    <row r="93" spans="1:4" ht="18.75" customHeight="1">
      <c r="A93" s="17" t="s">
        <v>25</v>
      </c>
      <c r="B93" s="136" t="s">
        <v>138</v>
      </c>
      <c r="C93" s="136"/>
      <c r="D93" s="48">
        <f>D31</f>
        <v>0</v>
      </c>
    </row>
    <row r="94" spans="1:4" ht="19.5" customHeight="1">
      <c r="A94" s="17" t="s">
        <v>27</v>
      </c>
      <c r="B94" s="136" t="s">
        <v>139</v>
      </c>
      <c r="C94" s="136"/>
      <c r="D94" s="48">
        <f>D65</f>
        <v>0</v>
      </c>
    </row>
    <row r="95" spans="1:4" ht="12.75" customHeight="1">
      <c r="A95" s="66" t="s">
        <v>29</v>
      </c>
      <c r="B95" s="136" t="s">
        <v>140</v>
      </c>
      <c r="C95" s="136"/>
      <c r="D95" s="48">
        <f>D76</f>
        <v>0</v>
      </c>
    </row>
    <row r="96" spans="1:4" ht="12.75">
      <c r="A96" s="135" t="s">
        <v>143</v>
      </c>
      <c r="B96" s="135"/>
      <c r="C96" s="135"/>
      <c r="D96" s="50">
        <f>SUM(D93:D95)</f>
        <v>0</v>
      </c>
    </row>
    <row r="97" spans="1:4" ht="12.75">
      <c r="A97" s="66" t="s">
        <v>70</v>
      </c>
      <c r="B97" s="134" t="s">
        <v>144</v>
      </c>
      <c r="C97" s="134"/>
      <c r="D97" s="48">
        <f>D87</f>
        <v>0</v>
      </c>
    </row>
    <row r="98" spans="1:4" ht="12.75" customHeight="1">
      <c r="A98" s="135" t="s">
        <v>145</v>
      </c>
      <c r="B98" s="135"/>
      <c r="C98" s="135"/>
      <c r="D98" s="50">
        <f>TRUNC((D96+D97),2)</f>
        <v>0</v>
      </c>
    </row>
    <row r="99" spans="1:4">
      <c r="A99" s="123" t="s">
        <v>24</v>
      </c>
      <c r="B99" s="123"/>
      <c r="C99" s="123"/>
      <c r="D99" s="123"/>
    </row>
    <row r="100" spans="1:4"/>
    <row r="101" spans="1:4"/>
    <row r="102" spans="1:4"/>
    <row r="103" spans="1:4">
      <c r="C103" s="67"/>
    </row>
    <row r="104" spans="1:4"/>
    <row r="105" spans="1:4" ht="26.25" customHeight="1"/>
    <row r="106" spans="1:4"/>
    <row r="107" spans="1:4"/>
    <row r="108" spans="1:4"/>
    <row r="109" spans="1:4"/>
    <row r="110" spans="1:4"/>
    <row r="111" spans="1:4"/>
    <row r="112" spans="1:4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 ht="24" customHeight="1"/>
    <row r="133"/>
    <row r="134"/>
    <row r="135"/>
    <row r="136" ht="24" customHeight="1"/>
    <row r="137"/>
    <row r="138" ht="16.5" customHeight="1"/>
    <row r="139"/>
    <row r="140" ht="16.5" customHeight="1"/>
    <row r="141" ht="15.75" customHeight="1"/>
    <row r="142" ht="14.25" customHeight="1"/>
    <row r="143" ht="14.25" customHeight="1"/>
    <row r="144"/>
    <row r="146"/>
    <row r="147"/>
    <row r="148"/>
    <row r="149"/>
    <row r="150"/>
    <row r="151"/>
    <row r="152"/>
    <row r="153"/>
    <row r="154"/>
    <row r="155"/>
    <row r="156"/>
    <row r="157"/>
  </sheetData>
  <sheetProtection formatCells="0" formatColumns="0" formatRows="0" insertColumns="0" insertRows="0"/>
  <mergeCells count="52">
    <mergeCell ref="B21:C21"/>
    <mergeCell ref="B22:C22"/>
    <mergeCell ref="B23:C23"/>
    <mergeCell ref="B13:C13"/>
    <mergeCell ref="B14:C14"/>
    <mergeCell ref="B12:C12"/>
    <mergeCell ref="A17:D17"/>
    <mergeCell ref="A18:D18"/>
    <mergeCell ref="B19:C19"/>
    <mergeCell ref="B20:C20"/>
    <mergeCell ref="B15:C15"/>
    <mergeCell ref="A7:B7"/>
    <mergeCell ref="C7:D7"/>
    <mergeCell ref="A8:B8"/>
    <mergeCell ref="C8:D8"/>
    <mergeCell ref="B11:C11"/>
    <mergeCell ref="A25:D25"/>
    <mergeCell ref="B26:C26"/>
    <mergeCell ref="A46:D46"/>
    <mergeCell ref="B30:C30"/>
    <mergeCell ref="A31:C31"/>
    <mergeCell ref="A32:D32"/>
    <mergeCell ref="A33:D33"/>
    <mergeCell ref="A34:D34"/>
    <mergeCell ref="A35:D35"/>
    <mergeCell ref="A39:B39"/>
    <mergeCell ref="A41:B41"/>
    <mergeCell ref="A42:D42"/>
    <mergeCell ref="A43:D43"/>
    <mergeCell ref="A44:D44"/>
    <mergeCell ref="B27:C27"/>
    <mergeCell ref="A79:D79"/>
    <mergeCell ref="A56:B56"/>
    <mergeCell ref="A57:D57"/>
    <mergeCell ref="A58:D58"/>
    <mergeCell ref="A59:D59"/>
    <mergeCell ref="A60:D60"/>
    <mergeCell ref="A61:D61"/>
    <mergeCell ref="A65:B65"/>
    <mergeCell ref="A68:D68"/>
    <mergeCell ref="A76:B76"/>
    <mergeCell ref="A77:D77"/>
    <mergeCell ref="A78:D78"/>
    <mergeCell ref="B97:C97"/>
    <mergeCell ref="A98:C98"/>
    <mergeCell ref="A99:D99"/>
    <mergeCell ref="A91:D91"/>
    <mergeCell ref="B92:C92"/>
    <mergeCell ref="B93:C93"/>
    <mergeCell ref="B94:C94"/>
    <mergeCell ref="B95:C95"/>
    <mergeCell ref="A96:C96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44" max="3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55"/>
  <sheetViews>
    <sheetView showGridLines="0" zoomScaleNormal="100" zoomScaleSheetLayoutView="100" workbookViewId="0">
      <selection activeCell="C49" sqref="C49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2"/>
      <c r="C1" s="12"/>
      <c r="D1" s="13"/>
    </row>
    <row r="2" spans="1:4" ht="12.75">
      <c r="A2" s="5" t="s">
        <v>1</v>
      </c>
      <c r="B2" s="14"/>
      <c r="C2" s="14"/>
      <c r="D2" s="15"/>
    </row>
    <row r="3" spans="1:4" ht="12.75">
      <c r="A3" s="5" t="s">
        <v>2</v>
      </c>
      <c r="B3" s="14"/>
      <c r="C3" s="14"/>
      <c r="D3" s="15"/>
    </row>
    <row r="4" spans="1:4" ht="12.75">
      <c r="A4" s="5" t="s">
        <v>3</v>
      </c>
      <c r="B4" s="14"/>
      <c r="C4" s="14"/>
      <c r="D4" s="15"/>
    </row>
    <row r="5" spans="1:4" ht="12.75">
      <c r="A5" s="5" t="s">
        <v>4</v>
      </c>
      <c r="B5" s="14"/>
      <c r="C5" s="14"/>
      <c r="D5" s="15"/>
    </row>
    <row r="6" spans="1:4">
      <c r="A6" s="14"/>
      <c r="B6" s="14"/>
      <c r="C6" s="14"/>
      <c r="D6" s="14"/>
    </row>
    <row r="7" spans="1:4" ht="12.75">
      <c r="A7" s="131" t="s">
        <v>5</v>
      </c>
      <c r="B7" s="131"/>
      <c r="C7" s="132" t="s">
        <v>232</v>
      </c>
      <c r="D7" s="132"/>
    </row>
    <row r="8" spans="1:4" ht="12.75">
      <c r="A8" s="131" t="s">
        <v>6</v>
      </c>
      <c r="B8" s="131"/>
      <c r="C8" s="133" t="s">
        <v>233</v>
      </c>
      <c r="D8" s="133"/>
    </row>
    <row r="9" spans="1:4"/>
    <row r="10" spans="1:4" ht="12.75">
      <c r="A10" s="16"/>
      <c r="B10" s="16"/>
      <c r="C10" s="16"/>
      <c r="D10" s="16"/>
    </row>
    <row r="11" spans="1:4" ht="12.75">
      <c r="A11" s="17" t="s">
        <v>25</v>
      </c>
      <c r="B11" s="137" t="s">
        <v>26</v>
      </c>
      <c r="C11" s="137"/>
      <c r="D11" s="18"/>
    </row>
    <row r="12" spans="1:4" ht="12.75">
      <c r="A12" s="17" t="s">
        <v>27</v>
      </c>
      <c r="B12" s="137" t="s">
        <v>28</v>
      </c>
      <c r="C12" s="137"/>
      <c r="D12" s="82" t="s">
        <v>201</v>
      </c>
    </row>
    <row r="13" spans="1:4" ht="12.75">
      <c r="A13" s="17" t="s">
        <v>29</v>
      </c>
      <c r="B13" s="137" t="s">
        <v>30</v>
      </c>
      <c r="C13" s="137"/>
      <c r="D13" s="19"/>
    </row>
    <row r="14" spans="1:4" ht="12.75">
      <c r="A14" s="17" t="s">
        <v>31</v>
      </c>
      <c r="B14" s="184" t="s">
        <v>32</v>
      </c>
      <c r="C14" s="185"/>
      <c r="D14" s="19"/>
    </row>
    <row r="15" spans="1:4" ht="12.75">
      <c r="A15" s="17" t="s">
        <v>33</v>
      </c>
      <c r="B15" s="137" t="s">
        <v>34</v>
      </c>
      <c r="C15" s="137"/>
      <c r="D15" s="17">
        <v>12</v>
      </c>
    </row>
    <row r="16" spans="1:4" ht="12.75">
      <c r="A16" s="22"/>
      <c r="B16" s="106"/>
      <c r="C16" s="106"/>
      <c r="D16" s="22"/>
    </row>
    <row r="17" spans="1:4" ht="12.75">
      <c r="A17" s="130" t="s">
        <v>35</v>
      </c>
      <c r="B17" s="130"/>
      <c r="C17" s="130"/>
      <c r="D17" s="130"/>
    </row>
    <row r="18" spans="1:4" ht="12.75">
      <c r="A18" s="178" t="s">
        <v>36</v>
      </c>
      <c r="B18" s="178"/>
      <c r="C18" s="178"/>
      <c r="D18" s="178"/>
    </row>
    <row r="19" spans="1:4" ht="12.75">
      <c r="A19" s="17">
        <v>1</v>
      </c>
      <c r="B19" s="137" t="s">
        <v>37</v>
      </c>
      <c r="C19" s="137"/>
      <c r="D19" s="17" t="s">
        <v>162</v>
      </c>
    </row>
    <row r="20" spans="1:4" ht="12.75">
      <c r="A20" s="17">
        <v>2</v>
      </c>
      <c r="B20" s="137" t="s">
        <v>38</v>
      </c>
      <c r="C20" s="137"/>
      <c r="D20" s="17" t="s">
        <v>163</v>
      </c>
    </row>
    <row r="21" spans="1:4" ht="12.75">
      <c r="A21" s="17">
        <v>3</v>
      </c>
      <c r="B21" s="137" t="s">
        <v>39</v>
      </c>
      <c r="C21" s="137"/>
      <c r="D21" s="76"/>
    </row>
    <row r="22" spans="1:4" ht="12.75">
      <c r="A22" s="17">
        <v>4</v>
      </c>
      <c r="B22" s="137" t="s">
        <v>40</v>
      </c>
      <c r="C22" s="137"/>
      <c r="D22" s="17"/>
    </row>
    <row r="23" spans="1:4" ht="12.75">
      <c r="A23" s="17">
        <v>5</v>
      </c>
      <c r="B23" s="137" t="s">
        <v>41</v>
      </c>
      <c r="C23" s="137"/>
      <c r="D23" s="18"/>
    </row>
    <row r="24" spans="1:4">
      <c r="A24" s="20"/>
      <c r="B24" s="20"/>
      <c r="C24" s="21"/>
      <c r="D24" s="20"/>
    </row>
    <row r="25" spans="1:4" ht="12.75" customHeight="1">
      <c r="A25" s="130" t="s">
        <v>42</v>
      </c>
      <c r="B25" s="130"/>
      <c r="C25" s="130"/>
      <c r="D25" s="130"/>
    </row>
    <row r="26" spans="1:4" ht="30" customHeight="1">
      <c r="A26" s="24">
        <v>1</v>
      </c>
      <c r="B26" s="178" t="s">
        <v>43</v>
      </c>
      <c r="C26" s="178"/>
      <c r="D26" s="24" t="s">
        <v>44</v>
      </c>
    </row>
    <row r="27" spans="1:4" ht="12.75">
      <c r="A27" s="86" t="s">
        <v>25</v>
      </c>
      <c r="B27" s="137" t="s">
        <v>45</v>
      </c>
      <c r="C27" s="137"/>
      <c r="D27" s="77">
        <f>'Motorista Curitiba'!D28/220</f>
        <v>0</v>
      </c>
    </row>
    <row r="28" spans="1:4" ht="12.75">
      <c r="A28" s="86" t="s">
        <v>27</v>
      </c>
      <c r="B28" s="44" t="s">
        <v>209</v>
      </c>
      <c r="C28" s="91">
        <v>0.5</v>
      </c>
      <c r="D28" s="77">
        <f>D27*C28</f>
        <v>0</v>
      </c>
    </row>
    <row r="29" spans="1:4" ht="12.75">
      <c r="A29" s="86" t="s">
        <v>29</v>
      </c>
      <c r="B29" s="137" t="s">
        <v>155</v>
      </c>
      <c r="C29" s="137"/>
      <c r="D29" s="77">
        <f>(D27+D28)/25*5</f>
        <v>0</v>
      </c>
    </row>
    <row r="30" spans="1:4" ht="12.75">
      <c r="A30" s="179" t="s">
        <v>47</v>
      </c>
      <c r="B30" s="180"/>
      <c r="C30" s="181"/>
      <c r="D30" s="26">
        <f>SUM(D27:D29)</f>
        <v>0</v>
      </c>
    </row>
    <row r="31" spans="1:4" ht="26.25" customHeight="1">
      <c r="A31" s="182" t="s">
        <v>48</v>
      </c>
      <c r="B31" s="183"/>
      <c r="C31" s="183"/>
      <c r="D31" s="183"/>
    </row>
    <row r="32" spans="1:4" ht="12.75">
      <c r="A32" s="166"/>
      <c r="B32" s="167"/>
      <c r="C32" s="167"/>
      <c r="D32" s="167"/>
    </row>
    <row r="33" spans="1:4" ht="12.75">
      <c r="A33" s="166" t="s">
        <v>49</v>
      </c>
      <c r="B33" s="167"/>
      <c r="C33" s="167"/>
      <c r="D33" s="167"/>
    </row>
    <row r="34" spans="1:4" ht="12.75">
      <c r="A34" s="166" t="s">
        <v>50</v>
      </c>
      <c r="B34" s="167"/>
      <c r="C34" s="167"/>
      <c r="D34" s="167"/>
    </row>
    <row r="35" spans="1:4" ht="25.5">
      <c r="A35" s="87" t="s">
        <v>51</v>
      </c>
      <c r="B35" s="87" t="s">
        <v>52</v>
      </c>
      <c r="C35" s="87" t="s">
        <v>53</v>
      </c>
      <c r="D35" s="87" t="s">
        <v>44</v>
      </c>
    </row>
    <row r="36" spans="1:4" ht="12.75">
      <c r="A36" s="27" t="s">
        <v>25</v>
      </c>
      <c r="B36" s="28" t="s">
        <v>54</v>
      </c>
      <c r="C36" s="29">
        <v>8.3299999999999999E-2</v>
      </c>
      <c r="D36" s="30">
        <f>C36*D30</f>
        <v>0</v>
      </c>
    </row>
    <row r="37" spans="1:4" ht="25.5">
      <c r="A37" s="69" t="s">
        <v>27</v>
      </c>
      <c r="B37" s="43" t="s">
        <v>55</v>
      </c>
      <c r="C37" s="70">
        <v>2.7799999999999998E-2</v>
      </c>
      <c r="D37" s="71">
        <f>D30*C37</f>
        <v>0</v>
      </c>
    </row>
    <row r="38" spans="1:4" ht="12.75">
      <c r="A38" s="135" t="s">
        <v>56</v>
      </c>
      <c r="B38" s="135"/>
      <c r="C38" s="31">
        <f>SUM(C36:C37)</f>
        <v>0.1111</v>
      </c>
      <c r="D38" s="32">
        <f>SUM(D36:D37)</f>
        <v>0</v>
      </c>
    </row>
    <row r="39" spans="1:4" ht="15" customHeight="1">
      <c r="A39" s="27" t="s">
        <v>29</v>
      </c>
      <c r="B39" s="28" t="s">
        <v>57</v>
      </c>
      <c r="C39" s="29">
        <v>3.2800000000000003E-2</v>
      </c>
      <c r="D39" s="30">
        <f>D30*C39</f>
        <v>0</v>
      </c>
    </row>
    <row r="40" spans="1:4" ht="24" customHeight="1">
      <c r="A40" s="135" t="s">
        <v>58</v>
      </c>
      <c r="B40" s="135"/>
      <c r="C40" s="31">
        <f>SUM(C38:C39)</f>
        <v>0.1439</v>
      </c>
      <c r="D40" s="32">
        <f>SUM(D38:D39)</f>
        <v>0</v>
      </c>
    </row>
    <row r="41" spans="1:4" ht="46.5" customHeight="1">
      <c r="A41" s="168" t="s">
        <v>59</v>
      </c>
      <c r="B41" s="169"/>
      <c r="C41" s="169"/>
      <c r="D41" s="170"/>
    </row>
    <row r="42" spans="1:4" ht="31.5" customHeight="1">
      <c r="A42" s="171" t="s">
        <v>60</v>
      </c>
      <c r="B42" s="172"/>
      <c r="C42" s="172"/>
      <c r="D42" s="173"/>
    </row>
    <row r="43" spans="1:4" ht="56.25" customHeight="1">
      <c r="A43" s="174" t="s">
        <v>61</v>
      </c>
      <c r="B43" s="175"/>
      <c r="C43" s="175"/>
      <c r="D43" s="176"/>
    </row>
    <row r="44" spans="1:4" ht="12.75" customHeight="1">
      <c r="A44" s="83"/>
      <c r="B44" s="84"/>
      <c r="C44" s="84"/>
      <c r="D44" s="84"/>
    </row>
    <row r="45" spans="1:4" ht="12.75">
      <c r="A45" s="139" t="s">
        <v>62</v>
      </c>
      <c r="B45" s="140"/>
      <c r="C45" s="140"/>
      <c r="D45" s="140"/>
    </row>
    <row r="46" spans="1:4" ht="26.25" customHeight="1">
      <c r="A46" s="33" t="s">
        <v>63</v>
      </c>
      <c r="B46" s="33" t="s">
        <v>64</v>
      </c>
      <c r="C46" s="33" t="s">
        <v>53</v>
      </c>
      <c r="D46" s="33" t="s">
        <v>44</v>
      </c>
    </row>
    <row r="47" spans="1:4" ht="12.75">
      <c r="A47" s="34" t="s">
        <v>25</v>
      </c>
      <c r="B47" s="35" t="s">
        <v>65</v>
      </c>
      <c r="C47" s="36">
        <f>[1]PARÂMETROS!B35</f>
        <v>0.2</v>
      </c>
      <c r="D47" s="37">
        <f>D30*C47</f>
        <v>0</v>
      </c>
    </row>
    <row r="48" spans="1:4" ht="12.75">
      <c r="A48" s="34" t="s">
        <v>27</v>
      </c>
      <c r="B48" s="35" t="s">
        <v>66</v>
      </c>
      <c r="C48" s="36">
        <f>[1]PARÂMETROS!B36</f>
        <v>2.5000000000000001E-2</v>
      </c>
      <c r="D48" s="37">
        <f>D30*C48</f>
        <v>0</v>
      </c>
    </row>
    <row r="49" spans="1:4" ht="12.75">
      <c r="A49" s="34" t="s">
        <v>29</v>
      </c>
      <c r="B49" s="35" t="s">
        <v>67</v>
      </c>
      <c r="C49" s="90"/>
      <c r="D49" s="78">
        <f>D30*C49</f>
        <v>0</v>
      </c>
    </row>
    <row r="50" spans="1:4" ht="53.25" customHeight="1">
      <c r="A50" s="34" t="s">
        <v>31</v>
      </c>
      <c r="B50" s="35" t="s">
        <v>68</v>
      </c>
      <c r="C50" s="36">
        <f>[1]PARÂMETROS!B38</f>
        <v>1.4999999999999999E-2</v>
      </c>
      <c r="D50" s="37">
        <f>D30*C50</f>
        <v>0</v>
      </c>
    </row>
    <row r="51" spans="1:4" ht="40.5" customHeight="1">
      <c r="A51" s="34" t="s">
        <v>33</v>
      </c>
      <c r="B51" s="35" t="s">
        <v>69</v>
      </c>
      <c r="C51" s="36">
        <f>[1]PARÂMETROS!B39</f>
        <v>0.01</v>
      </c>
      <c r="D51" s="37">
        <f>D30*C51</f>
        <v>0</v>
      </c>
    </row>
    <row r="52" spans="1:4" ht="51.75" customHeight="1">
      <c r="A52" s="34" t="s">
        <v>70</v>
      </c>
      <c r="B52" s="35" t="s">
        <v>71</v>
      </c>
      <c r="C52" s="36">
        <f>[1]PARÂMETROS!B40</f>
        <v>6.0000000000000001E-3</v>
      </c>
      <c r="D52" s="37">
        <f>D30*C52</f>
        <v>0</v>
      </c>
    </row>
    <row r="53" spans="1:4" ht="15" customHeight="1">
      <c r="A53" s="34" t="s">
        <v>72</v>
      </c>
      <c r="B53" s="35" t="s">
        <v>73</v>
      </c>
      <c r="C53" s="36">
        <f>[1]PARÂMETROS!B41</f>
        <v>2E-3</v>
      </c>
      <c r="D53" s="37">
        <f>D30*C53</f>
        <v>0</v>
      </c>
    </row>
    <row r="54" spans="1:4" ht="25.5" customHeight="1">
      <c r="A54" s="34" t="s">
        <v>74</v>
      </c>
      <c r="B54" s="35" t="s">
        <v>75</v>
      </c>
      <c r="C54" s="36">
        <f>[1]PARÂMETROS!B42</f>
        <v>0.08</v>
      </c>
      <c r="D54" s="37">
        <f>D30*C54</f>
        <v>0</v>
      </c>
    </row>
    <row r="55" spans="1:4" ht="17.25" customHeight="1">
      <c r="A55" s="177" t="s">
        <v>76</v>
      </c>
      <c r="B55" s="177"/>
      <c r="C55" s="38">
        <f>SUM(C47:C54)</f>
        <v>0.33800000000000002</v>
      </c>
      <c r="D55" s="39">
        <f>SUM(D47:D54)</f>
        <v>0</v>
      </c>
    </row>
    <row r="56" spans="1:4" ht="33.75" customHeight="1">
      <c r="A56" s="168" t="s">
        <v>77</v>
      </c>
      <c r="B56" s="169"/>
      <c r="C56" s="169"/>
      <c r="D56" s="170"/>
    </row>
    <row r="57" spans="1:4" ht="27.75" customHeight="1">
      <c r="A57" s="171" t="s">
        <v>78</v>
      </c>
      <c r="B57" s="172"/>
      <c r="C57" s="172"/>
      <c r="D57" s="173"/>
    </row>
    <row r="58" spans="1:4" ht="27.75" customHeight="1">
      <c r="A58" s="174" t="s">
        <v>79</v>
      </c>
      <c r="B58" s="175"/>
      <c r="C58" s="175"/>
      <c r="D58" s="176"/>
    </row>
    <row r="59" spans="1:4" ht="15" customHeight="1">
      <c r="A59" s="150"/>
      <c r="B59" s="151"/>
      <c r="C59" s="151"/>
      <c r="D59" s="151"/>
    </row>
    <row r="60" spans="1:4" ht="12.75">
      <c r="A60" s="139" t="s">
        <v>87</v>
      </c>
      <c r="B60" s="140"/>
      <c r="C60" s="140"/>
      <c r="D60" s="140"/>
    </row>
    <row r="61" spans="1:4" ht="12.75">
      <c r="A61" s="87">
        <v>2</v>
      </c>
      <c r="B61" s="87" t="s">
        <v>88</v>
      </c>
      <c r="C61" s="87" t="s">
        <v>53</v>
      </c>
      <c r="D61" s="87" t="s">
        <v>44</v>
      </c>
    </row>
    <row r="62" spans="1:4" ht="18" customHeight="1">
      <c r="A62" s="17" t="s">
        <v>51</v>
      </c>
      <c r="B62" s="44" t="s">
        <v>52</v>
      </c>
      <c r="C62" s="73">
        <f>C40</f>
        <v>0.1439</v>
      </c>
      <c r="D62" s="58">
        <f>D40</f>
        <v>0</v>
      </c>
    </row>
    <row r="63" spans="1:4" ht="14.25" customHeight="1">
      <c r="A63" s="17" t="s">
        <v>63</v>
      </c>
      <c r="B63" s="44" t="s">
        <v>64</v>
      </c>
      <c r="C63" s="73">
        <f>C55</f>
        <v>0.33800000000000002</v>
      </c>
      <c r="D63" s="58">
        <f>D55</f>
        <v>0</v>
      </c>
    </row>
    <row r="64" spans="1:4" ht="15.75" customHeight="1">
      <c r="A64" s="135" t="s">
        <v>90</v>
      </c>
      <c r="B64" s="135"/>
      <c r="C64" s="49" t="s">
        <v>89</v>
      </c>
      <c r="D64" s="50">
        <f>SUM(D62:D63)</f>
        <v>0</v>
      </c>
    </row>
    <row r="65" spans="1:4">
      <c r="A65" s="51"/>
      <c r="B65" s="52"/>
      <c r="C65" s="52"/>
      <c r="D65" s="52"/>
    </row>
    <row r="66" spans="1:4" ht="15" customHeight="1">
      <c r="A66" s="51"/>
      <c r="B66" s="52"/>
      <c r="C66" s="52"/>
      <c r="D66" s="52"/>
    </row>
    <row r="67" spans="1:4" ht="27" customHeight="1">
      <c r="A67" s="139" t="s">
        <v>91</v>
      </c>
      <c r="B67" s="140"/>
      <c r="C67" s="140"/>
      <c r="D67" s="140"/>
    </row>
    <row r="68" spans="1:4" ht="12.75">
      <c r="A68" s="87">
        <v>3</v>
      </c>
      <c r="B68" s="87" t="s">
        <v>92</v>
      </c>
      <c r="C68" s="87" t="s">
        <v>53</v>
      </c>
      <c r="D68" s="87" t="s">
        <v>44</v>
      </c>
    </row>
    <row r="69" spans="1:4" ht="29.25" customHeight="1">
      <c r="A69" s="17" t="s">
        <v>25</v>
      </c>
      <c r="B69" s="44" t="s">
        <v>93</v>
      </c>
      <c r="C69" s="53">
        <v>4.1999999999999997E-3</v>
      </c>
      <c r="D69" s="58">
        <f t="shared" ref="D69:D74" si="0">D$30*C69</f>
        <v>0</v>
      </c>
    </row>
    <row r="70" spans="1:4" ht="37.5">
      <c r="A70" s="17" t="s">
        <v>27</v>
      </c>
      <c r="B70" s="44" t="s">
        <v>94</v>
      </c>
      <c r="C70" s="53">
        <f>C69*C54</f>
        <v>3.3599999999999998E-4</v>
      </c>
      <c r="D70" s="58">
        <f t="shared" si="0"/>
        <v>0</v>
      </c>
    </row>
    <row r="71" spans="1:4" ht="62.25">
      <c r="A71" s="17" t="s">
        <v>29</v>
      </c>
      <c r="B71" s="44" t="s">
        <v>95</v>
      </c>
      <c r="C71" s="53">
        <f>40%*C55*C69</f>
        <v>5.6784000000000001E-4</v>
      </c>
      <c r="D71" s="58">
        <f t="shared" si="0"/>
        <v>0</v>
      </c>
    </row>
    <row r="72" spans="1:4" ht="12.75">
      <c r="A72" s="17" t="s">
        <v>31</v>
      </c>
      <c r="B72" s="44" t="s">
        <v>96</v>
      </c>
      <c r="C72" s="53">
        <v>1.9400000000000001E-2</v>
      </c>
      <c r="D72" s="58">
        <f t="shared" si="0"/>
        <v>0</v>
      </c>
    </row>
    <row r="73" spans="1:4" ht="62.25">
      <c r="A73" s="17" t="s">
        <v>33</v>
      </c>
      <c r="B73" s="44" t="s">
        <v>97</v>
      </c>
      <c r="C73" s="53">
        <f>C55*C72</f>
        <v>6.5572000000000009E-3</v>
      </c>
      <c r="D73" s="58">
        <f t="shared" si="0"/>
        <v>0</v>
      </c>
    </row>
    <row r="74" spans="1:4" ht="62.25">
      <c r="A74" s="17" t="s">
        <v>70</v>
      </c>
      <c r="B74" s="44" t="s">
        <v>98</v>
      </c>
      <c r="C74" s="53">
        <f>40%*C55*C72</f>
        <v>2.6228800000000002E-3</v>
      </c>
      <c r="D74" s="58">
        <f t="shared" si="0"/>
        <v>0</v>
      </c>
    </row>
    <row r="75" spans="1:4" ht="12.75">
      <c r="A75" s="135" t="s">
        <v>99</v>
      </c>
      <c r="B75" s="135"/>
      <c r="C75" s="54">
        <f>SUM(C69:C74)</f>
        <v>3.3683919999999999E-2</v>
      </c>
      <c r="D75" s="50">
        <f>SUM(D69:D74)</f>
        <v>0</v>
      </c>
    </row>
    <row r="76" spans="1:4" ht="60" customHeight="1">
      <c r="A76" s="152" t="s">
        <v>100</v>
      </c>
      <c r="B76" s="153"/>
      <c r="C76" s="153"/>
      <c r="D76" s="153"/>
    </row>
    <row r="77" spans="1:4" ht="15" customHeight="1">
      <c r="A77" s="166"/>
      <c r="B77" s="167"/>
      <c r="C77" s="167"/>
      <c r="D77" s="167"/>
    </row>
    <row r="78" spans="1:4" ht="13.5" customHeight="1">
      <c r="A78" s="147" t="s">
        <v>124</v>
      </c>
      <c r="B78" s="147"/>
      <c r="C78" s="147"/>
      <c r="D78" s="147"/>
    </row>
    <row r="79" spans="1:4" ht="19.5" customHeight="1">
      <c r="A79" s="87">
        <v>6</v>
      </c>
      <c r="B79" s="87" t="s">
        <v>125</v>
      </c>
      <c r="C79" s="87" t="s">
        <v>53</v>
      </c>
      <c r="D79" s="87" t="s">
        <v>44</v>
      </c>
    </row>
    <row r="80" spans="1:4" ht="15" customHeight="1">
      <c r="A80" s="40" t="s">
        <v>25</v>
      </c>
      <c r="B80" s="59" t="s">
        <v>126</v>
      </c>
      <c r="C80" s="68">
        <v>0.05</v>
      </c>
      <c r="D80" s="60">
        <f>(D30+D64+D75)*C80</f>
        <v>0</v>
      </c>
    </row>
    <row r="81" spans="1:4" ht="15" customHeight="1">
      <c r="A81" s="40" t="s">
        <v>27</v>
      </c>
      <c r="B81" s="59" t="s">
        <v>127</v>
      </c>
      <c r="C81" s="68">
        <v>7.0000000000000007E-2</v>
      </c>
      <c r="D81" s="60">
        <f>(D30+D64+D75+D80)*C81</f>
        <v>0</v>
      </c>
    </row>
    <row r="82" spans="1:4" ht="15" customHeight="1">
      <c r="A82" s="40" t="s">
        <v>29</v>
      </c>
      <c r="B82" s="59" t="s">
        <v>128</v>
      </c>
      <c r="C82" s="61">
        <f>SUM(C83:C85)</f>
        <v>5.6499999999999995E-2</v>
      </c>
      <c r="D82" s="62">
        <f>((D95+D80+D81)/(1-C82))*C82</f>
        <v>0</v>
      </c>
    </row>
    <row r="83" spans="1:4" ht="15" customHeight="1">
      <c r="A83" s="63"/>
      <c r="B83" s="59" t="s">
        <v>129</v>
      </c>
      <c r="C83" s="68">
        <v>6.4999999999999997E-3</v>
      </c>
      <c r="D83" s="60">
        <f>((D95+D80+D81)/(1-C82))*C83</f>
        <v>0</v>
      </c>
    </row>
    <row r="84" spans="1:4" ht="15" customHeight="1">
      <c r="A84" s="63"/>
      <c r="B84" s="59" t="s">
        <v>130</v>
      </c>
      <c r="C84" s="68">
        <v>0.03</v>
      </c>
      <c r="D84" s="60">
        <f>((D95+D80+D81)/(1-C82))*C84</f>
        <v>0</v>
      </c>
    </row>
    <row r="85" spans="1:4" ht="15" customHeight="1">
      <c r="A85" s="63"/>
      <c r="B85" s="59" t="s">
        <v>131</v>
      </c>
      <c r="C85" s="68">
        <v>0.02</v>
      </c>
      <c r="D85" s="60">
        <f>((D95+D80+D81)/(1-C82))*C85</f>
        <v>0</v>
      </c>
    </row>
    <row r="86" spans="1:4" ht="20.25" customHeight="1">
      <c r="A86" s="45"/>
      <c r="B86" s="85" t="s">
        <v>132</v>
      </c>
      <c r="C86" s="56"/>
      <c r="D86" s="50">
        <f>D80+D81+D82</f>
        <v>0</v>
      </c>
    </row>
    <row r="87" spans="1:4" ht="14.25" customHeight="1">
      <c r="A87" s="64" t="s">
        <v>133</v>
      </c>
      <c r="B87" s="65"/>
      <c r="C87" s="65"/>
    </row>
    <row r="88" spans="1:4" ht="18.75" customHeight="1">
      <c r="A88" s="64" t="s">
        <v>134</v>
      </c>
    </row>
    <row r="89" spans="1:4"/>
    <row r="90" spans="1:4" ht="18" customHeight="1">
      <c r="A90" s="147" t="s">
        <v>135</v>
      </c>
      <c r="B90" s="147"/>
      <c r="C90" s="147"/>
      <c r="D90" s="147"/>
    </row>
    <row r="91" spans="1:4" ht="12.75">
      <c r="A91" s="45"/>
      <c r="B91" s="138" t="s">
        <v>136</v>
      </c>
      <c r="C91" s="138"/>
      <c r="D91" s="87" t="s">
        <v>137</v>
      </c>
    </row>
    <row r="92" spans="1:4" ht="18.75" customHeight="1">
      <c r="A92" s="17" t="s">
        <v>25</v>
      </c>
      <c r="B92" s="136" t="s">
        <v>138</v>
      </c>
      <c r="C92" s="136"/>
      <c r="D92" s="48">
        <f>D30</f>
        <v>0</v>
      </c>
    </row>
    <row r="93" spans="1:4" ht="19.5" customHeight="1">
      <c r="A93" s="17" t="s">
        <v>27</v>
      </c>
      <c r="B93" s="136" t="s">
        <v>139</v>
      </c>
      <c r="C93" s="136"/>
      <c r="D93" s="48">
        <f>D64</f>
        <v>0</v>
      </c>
    </row>
    <row r="94" spans="1:4" ht="12.75" customHeight="1">
      <c r="A94" s="66" t="s">
        <v>29</v>
      </c>
      <c r="B94" s="136" t="s">
        <v>140</v>
      </c>
      <c r="C94" s="136"/>
      <c r="D94" s="48">
        <f>D75</f>
        <v>0</v>
      </c>
    </row>
    <row r="95" spans="1:4" ht="12.75">
      <c r="A95" s="135" t="s">
        <v>143</v>
      </c>
      <c r="B95" s="135"/>
      <c r="C95" s="135"/>
      <c r="D95" s="50">
        <f>SUM(D92:D94)</f>
        <v>0</v>
      </c>
    </row>
    <row r="96" spans="1:4" ht="12.75">
      <c r="A96" s="66" t="s">
        <v>70</v>
      </c>
      <c r="B96" s="134" t="s">
        <v>144</v>
      </c>
      <c r="C96" s="134"/>
      <c r="D96" s="48">
        <f>D86</f>
        <v>0</v>
      </c>
    </row>
    <row r="97" spans="1:4" ht="12.75" customHeight="1">
      <c r="A97" s="135" t="s">
        <v>145</v>
      </c>
      <c r="B97" s="135"/>
      <c r="C97" s="135"/>
      <c r="D97" s="50">
        <f>TRUNC((D95+D96),2)</f>
        <v>0</v>
      </c>
    </row>
    <row r="98" spans="1:4">
      <c r="A98" s="123" t="s">
        <v>24</v>
      </c>
      <c r="B98" s="123"/>
      <c r="C98" s="123"/>
      <c r="D98" s="123"/>
    </row>
    <row r="99" spans="1:4"/>
    <row r="100" spans="1:4"/>
    <row r="101" spans="1:4"/>
    <row r="102" spans="1:4">
      <c r="C102" s="67"/>
    </row>
    <row r="103" spans="1:4"/>
    <row r="104" spans="1:4" ht="26.25" customHeight="1"/>
    <row r="105" spans="1:4"/>
    <row r="106" spans="1:4"/>
    <row r="107" spans="1:4"/>
    <row r="108" spans="1:4"/>
    <row r="109" spans="1:4"/>
    <row r="110" spans="1:4"/>
    <row r="111" spans="1:4"/>
    <row r="112" spans="1:4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 ht="24" customHeight="1"/>
    <row r="132"/>
    <row r="133"/>
    <row r="134"/>
    <row r="135" ht="24" customHeight="1"/>
    <row r="136"/>
    <row r="137" ht="16.5" customHeight="1"/>
    <row r="138"/>
    <row r="139" ht="16.5" customHeight="1"/>
    <row r="140" ht="15.75" customHeight="1"/>
    <row r="141" ht="14.25" customHeight="1"/>
    <row r="142" ht="14.25" customHeight="1"/>
    <row r="143"/>
    <row r="145"/>
    <row r="146"/>
    <row r="147"/>
    <row r="148"/>
    <row r="149"/>
    <row r="150"/>
    <row r="151"/>
    <row r="152"/>
    <row r="153"/>
    <row r="154"/>
    <row r="155"/>
  </sheetData>
  <sheetProtection formatCells="0" formatColumns="0" formatRows="0" insertColumns="0" insertRows="0"/>
  <mergeCells count="52">
    <mergeCell ref="A95:C95"/>
    <mergeCell ref="B96:C96"/>
    <mergeCell ref="A97:C97"/>
    <mergeCell ref="A98:D98"/>
    <mergeCell ref="A78:D78"/>
    <mergeCell ref="A90:D90"/>
    <mergeCell ref="B91:C91"/>
    <mergeCell ref="B92:C92"/>
    <mergeCell ref="B93:C93"/>
    <mergeCell ref="B94:C94"/>
    <mergeCell ref="A77:D77"/>
    <mergeCell ref="A45:D45"/>
    <mergeCell ref="A55:B55"/>
    <mergeCell ref="A56:D56"/>
    <mergeCell ref="A57:D57"/>
    <mergeCell ref="A58:D58"/>
    <mergeCell ref="A59:D59"/>
    <mergeCell ref="A60:D60"/>
    <mergeCell ref="A64:B64"/>
    <mergeCell ref="A67:D67"/>
    <mergeCell ref="A75:B75"/>
    <mergeCell ref="A76:D76"/>
    <mergeCell ref="A43:D43"/>
    <mergeCell ref="B27:C27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6:C26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5:D25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43" max="3" man="1"/>
  </row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55"/>
  <sheetViews>
    <sheetView showGridLines="0" zoomScaleNormal="100" zoomScaleSheetLayoutView="100" workbookViewId="0">
      <selection activeCell="C49" sqref="C49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2"/>
      <c r="C1" s="12"/>
      <c r="D1" s="13"/>
    </row>
    <row r="2" spans="1:4" ht="12.75">
      <c r="A2" s="5" t="s">
        <v>1</v>
      </c>
      <c r="B2" s="14"/>
      <c r="C2" s="14"/>
      <c r="D2" s="15"/>
    </row>
    <row r="3" spans="1:4" ht="12.75">
      <c r="A3" s="5" t="s">
        <v>2</v>
      </c>
      <c r="B3" s="14"/>
      <c r="C3" s="14"/>
      <c r="D3" s="15"/>
    </row>
    <row r="4" spans="1:4" ht="12.75">
      <c r="A4" s="5" t="s">
        <v>3</v>
      </c>
      <c r="B4" s="14"/>
      <c r="C4" s="14"/>
      <c r="D4" s="15"/>
    </row>
    <row r="5" spans="1:4" ht="12.75">
      <c r="A5" s="5" t="s">
        <v>4</v>
      </c>
      <c r="B5" s="14"/>
      <c r="C5" s="14"/>
      <c r="D5" s="15"/>
    </row>
    <row r="6" spans="1:4">
      <c r="A6" s="14"/>
      <c r="B6" s="14"/>
      <c r="C6" s="14"/>
      <c r="D6" s="14"/>
    </row>
    <row r="7" spans="1:4" ht="12.75">
      <c r="A7" s="131" t="s">
        <v>5</v>
      </c>
      <c r="B7" s="131"/>
      <c r="C7" s="132" t="s">
        <v>232</v>
      </c>
      <c r="D7" s="132"/>
    </row>
    <row r="8" spans="1:4" ht="12.75">
      <c r="A8" s="131" t="s">
        <v>6</v>
      </c>
      <c r="B8" s="131"/>
      <c r="C8" s="133" t="s">
        <v>233</v>
      </c>
      <c r="D8" s="133"/>
    </row>
    <row r="9" spans="1:4"/>
    <row r="10" spans="1:4" ht="12.75">
      <c r="A10" s="16"/>
      <c r="B10" s="16"/>
      <c r="C10" s="16"/>
      <c r="D10" s="16"/>
    </row>
    <row r="11" spans="1:4" ht="12.75">
      <c r="A11" s="17" t="s">
        <v>25</v>
      </c>
      <c r="B11" s="137" t="s">
        <v>26</v>
      </c>
      <c r="C11" s="137"/>
      <c r="D11" s="18"/>
    </row>
    <row r="12" spans="1:4" ht="12.75">
      <c r="A12" s="17" t="s">
        <v>27</v>
      </c>
      <c r="B12" s="137" t="s">
        <v>28</v>
      </c>
      <c r="C12" s="137"/>
      <c r="D12" s="82" t="s">
        <v>201</v>
      </c>
    </row>
    <row r="13" spans="1:4" ht="12.75">
      <c r="A13" s="17" t="s">
        <v>29</v>
      </c>
      <c r="B13" s="137" t="s">
        <v>30</v>
      </c>
      <c r="C13" s="137"/>
      <c r="D13" s="19"/>
    </row>
    <row r="14" spans="1:4" ht="12.75">
      <c r="A14" s="17" t="s">
        <v>31</v>
      </c>
      <c r="B14" s="184" t="s">
        <v>32</v>
      </c>
      <c r="C14" s="185"/>
      <c r="D14" s="19"/>
    </row>
    <row r="15" spans="1:4" ht="12.75">
      <c r="A15" s="17" t="s">
        <v>33</v>
      </c>
      <c r="B15" s="137" t="s">
        <v>34</v>
      </c>
      <c r="C15" s="137"/>
      <c r="D15" s="17">
        <v>12</v>
      </c>
    </row>
    <row r="16" spans="1:4" ht="12.75">
      <c r="A16" s="22"/>
      <c r="B16" s="106"/>
      <c r="C16" s="106"/>
      <c r="D16" s="22"/>
    </row>
    <row r="17" spans="1:4" ht="12.75">
      <c r="A17" s="130" t="s">
        <v>35</v>
      </c>
      <c r="B17" s="130"/>
      <c r="C17" s="130"/>
      <c r="D17" s="130"/>
    </row>
    <row r="18" spans="1:4" ht="12.75">
      <c r="A18" s="178" t="s">
        <v>36</v>
      </c>
      <c r="B18" s="178"/>
      <c r="C18" s="178"/>
      <c r="D18" s="178"/>
    </row>
    <row r="19" spans="1:4" ht="12.75">
      <c r="A19" s="17">
        <v>1</v>
      </c>
      <c r="B19" s="137" t="s">
        <v>37</v>
      </c>
      <c r="C19" s="137"/>
      <c r="D19" s="17" t="s">
        <v>162</v>
      </c>
    </row>
    <row r="20" spans="1:4" ht="12.75">
      <c r="A20" s="17">
        <v>2</v>
      </c>
      <c r="B20" s="137" t="s">
        <v>38</v>
      </c>
      <c r="C20" s="137"/>
      <c r="D20" s="17" t="s">
        <v>163</v>
      </c>
    </row>
    <row r="21" spans="1:4" ht="12.75">
      <c r="A21" s="17">
        <v>3</v>
      </c>
      <c r="B21" s="137" t="s">
        <v>39</v>
      </c>
      <c r="C21" s="137"/>
      <c r="D21" s="76"/>
    </row>
    <row r="22" spans="1:4" ht="12.75">
      <c r="A22" s="17">
        <v>4</v>
      </c>
      <c r="B22" s="137" t="s">
        <v>40</v>
      </c>
      <c r="C22" s="137"/>
      <c r="D22" s="17" t="s">
        <v>162</v>
      </c>
    </row>
    <row r="23" spans="1:4" ht="12.75">
      <c r="A23" s="17">
        <v>5</v>
      </c>
      <c r="B23" s="137" t="s">
        <v>41</v>
      </c>
      <c r="C23" s="137"/>
      <c r="D23" s="18"/>
    </row>
    <row r="24" spans="1:4">
      <c r="A24" s="20"/>
      <c r="B24" s="20"/>
      <c r="C24" s="21"/>
      <c r="D24" s="20"/>
    </row>
    <row r="25" spans="1:4" ht="12.75" customHeight="1">
      <c r="A25" s="130" t="s">
        <v>42</v>
      </c>
      <c r="B25" s="130"/>
      <c r="C25" s="130"/>
      <c r="D25" s="130"/>
    </row>
    <row r="26" spans="1:4" ht="30" customHeight="1">
      <c r="A26" s="24">
        <v>1</v>
      </c>
      <c r="B26" s="178" t="s">
        <v>43</v>
      </c>
      <c r="C26" s="178"/>
      <c r="D26" s="24" t="s">
        <v>44</v>
      </c>
    </row>
    <row r="27" spans="1:4" ht="12.75">
      <c r="A27" s="86" t="s">
        <v>25</v>
      </c>
      <c r="B27" s="137" t="s">
        <v>45</v>
      </c>
      <c r="C27" s="137"/>
      <c r="D27" s="77">
        <f>'Motorista Curitiba'!D28/220</f>
        <v>0</v>
      </c>
    </row>
    <row r="28" spans="1:4" ht="12.75">
      <c r="A28" s="86" t="s">
        <v>27</v>
      </c>
      <c r="B28" s="44" t="s">
        <v>210</v>
      </c>
      <c r="C28" s="91">
        <v>1</v>
      </c>
      <c r="D28" s="77">
        <f>D27*C28</f>
        <v>0</v>
      </c>
    </row>
    <row r="29" spans="1:4" ht="12.75">
      <c r="A29" s="86" t="s">
        <v>29</v>
      </c>
      <c r="B29" s="137" t="s">
        <v>155</v>
      </c>
      <c r="C29" s="137"/>
      <c r="D29" s="77">
        <f>(D27+D28)/25*5</f>
        <v>0</v>
      </c>
    </row>
    <row r="30" spans="1:4" ht="12.75">
      <c r="A30" s="179" t="s">
        <v>47</v>
      </c>
      <c r="B30" s="180"/>
      <c r="C30" s="181"/>
      <c r="D30" s="26">
        <f>SUM(D27:D29)</f>
        <v>0</v>
      </c>
    </row>
    <row r="31" spans="1:4" ht="26.25" customHeight="1">
      <c r="A31" s="182" t="s">
        <v>48</v>
      </c>
      <c r="B31" s="183"/>
      <c r="C31" s="183"/>
      <c r="D31" s="183"/>
    </row>
    <row r="32" spans="1:4" ht="12.75">
      <c r="A32" s="166"/>
      <c r="B32" s="167"/>
      <c r="C32" s="167"/>
      <c r="D32" s="167"/>
    </row>
    <row r="33" spans="1:4" ht="12.75">
      <c r="A33" s="166" t="s">
        <v>49</v>
      </c>
      <c r="B33" s="167"/>
      <c r="C33" s="167"/>
      <c r="D33" s="167"/>
    </row>
    <row r="34" spans="1:4" ht="12.75">
      <c r="A34" s="166" t="s">
        <v>50</v>
      </c>
      <c r="B34" s="167"/>
      <c r="C34" s="167"/>
      <c r="D34" s="167"/>
    </row>
    <row r="35" spans="1:4" ht="25.5">
      <c r="A35" s="87" t="s">
        <v>51</v>
      </c>
      <c r="B35" s="87" t="s">
        <v>52</v>
      </c>
      <c r="C35" s="87" t="s">
        <v>53</v>
      </c>
      <c r="D35" s="87" t="s">
        <v>44</v>
      </c>
    </row>
    <row r="36" spans="1:4" ht="12.75">
      <c r="A36" s="27" t="s">
        <v>25</v>
      </c>
      <c r="B36" s="28" t="s">
        <v>54</v>
      </c>
      <c r="C36" s="29">
        <v>8.3299999999999999E-2</v>
      </c>
      <c r="D36" s="30">
        <f>C36*D30</f>
        <v>0</v>
      </c>
    </row>
    <row r="37" spans="1:4" ht="25.5">
      <c r="A37" s="69" t="s">
        <v>27</v>
      </c>
      <c r="B37" s="43" t="s">
        <v>55</v>
      </c>
      <c r="C37" s="70">
        <v>2.7799999999999998E-2</v>
      </c>
      <c r="D37" s="71">
        <f>D30*C37</f>
        <v>0</v>
      </c>
    </row>
    <row r="38" spans="1:4" ht="12.75">
      <c r="A38" s="135" t="s">
        <v>56</v>
      </c>
      <c r="B38" s="135"/>
      <c r="C38" s="31">
        <f>SUM(C36:C37)</f>
        <v>0.1111</v>
      </c>
      <c r="D38" s="32">
        <f>SUM(D36:D37)</f>
        <v>0</v>
      </c>
    </row>
    <row r="39" spans="1:4" ht="15" customHeight="1">
      <c r="A39" s="27" t="s">
        <v>29</v>
      </c>
      <c r="B39" s="28" t="s">
        <v>57</v>
      </c>
      <c r="C39" s="29">
        <v>3.2800000000000003E-2</v>
      </c>
      <c r="D39" s="30">
        <f>D30*C39</f>
        <v>0</v>
      </c>
    </row>
    <row r="40" spans="1:4" ht="24" customHeight="1">
      <c r="A40" s="135" t="s">
        <v>58</v>
      </c>
      <c r="B40" s="135"/>
      <c r="C40" s="31">
        <f>SUM(C38:C39)</f>
        <v>0.1439</v>
      </c>
      <c r="D40" s="32">
        <f>SUM(D38:D39)</f>
        <v>0</v>
      </c>
    </row>
    <row r="41" spans="1:4" ht="46.5" customHeight="1">
      <c r="A41" s="168" t="s">
        <v>59</v>
      </c>
      <c r="B41" s="169"/>
      <c r="C41" s="169"/>
      <c r="D41" s="170"/>
    </row>
    <row r="42" spans="1:4" ht="31.5" customHeight="1">
      <c r="A42" s="171" t="s">
        <v>60</v>
      </c>
      <c r="B42" s="172"/>
      <c r="C42" s="172"/>
      <c r="D42" s="173"/>
    </row>
    <row r="43" spans="1:4" ht="56.25" customHeight="1">
      <c r="A43" s="174" t="s">
        <v>61</v>
      </c>
      <c r="B43" s="175"/>
      <c r="C43" s="175"/>
      <c r="D43" s="176"/>
    </row>
    <row r="44" spans="1:4" ht="12.75" customHeight="1">
      <c r="A44" s="83"/>
      <c r="B44" s="84"/>
      <c r="C44" s="84"/>
      <c r="D44" s="84"/>
    </row>
    <row r="45" spans="1:4" ht="12.75">
      <c r="A45" s="139" t="s">
        <v>62</v>
      </c>
      <c r="B45" s="140"/>
      <c r="C45" s="140"/>
      <c r="D45" s="140"/>
    </row>
    <row r="46" spans="1:4" ht="26.25" customHeight="1">
      <c r="A46" s="33" t="s">
        <v>63</v>
      </c>
      <c r="B46" s="33" t="s">
        <v>64</v>
      </c>
      <c r="C46" s="33" t="s">
        <v>53</v>
      </c>
      <c r="D46" s="33" t="s">
        <v>44</v>
      </c>
    </row>
    <row r="47" spans="1:4" ht="12.75">
      <c r="A47" s="34" t="s">
        <v>25</v>
      </c>
      <c r="B47" s="35" t="s">
        <v>65</v>
      </c>
      <c r="C47" s="36">
        <f>[1]PARÂMETROS!B35</f>
        <v>0.2</v>
      </c>
      <c r="D47" s="37">
        <f>D30*C47</f>
        <v>0</v>
      </c>
    </row>
    <row r="48" spans="1:4" ht="12.75">
      <c r="A48" s="34" t="s">
        <v>27</v>
      </c>
      <c r="B48" s="35" t="s">
        <v>66</v>
      </c>
      <c r="C48" s="36">
        <f>[1]PARÂMETROS!B36</f>
        <v>2.5000000000000001E-2</v>
      </c>
      <c r="D48" s="37">
        <f>D30*C48</f>
        <v>0</v>
      </c>
    </row>
    <row r="49" spans="1:4" ht="12.75">
      <c r="A49" s="34" t="s">
        <v>29</v>
      </c>
      <c r="B49" s="35" t="s">
        <v>67</v>
      </c>
      <c r="C49" s="90"/>
      <c r="D49" s="78">
        <f>D30*C49</f>
        <v>0</v>
      </c>
    </row>
    <row r="50" spans="1:4" ht="53.25" customHeight="1">
      <c r="A50" s="34" t="s">
        <v>31</v>
      </c>
      <c r="B50" s="35" t="s">
        <v>68</v>
      </c>
      <c r="C50" s="36">
        <f>[1]PARÂMETROS!B38</f>
        <v>1.4999999999999999E-2</v>
      </c>
      <c r="D50" s="37">
        <f>D30*C50</f>
        <v>0</v>
      </c>
    </row>
    <row r="51" spans="1:4" ht="40.5" customHeight="1">
      <c r="A51" s="34" t="s">
        <v>33</v>
      </c>
      <c r="B51" s="35" t="s">
        <v>69</v>
      </c>
      <c r="C51" s="36">
        <f>[1]PARÂMETROS!B39</f>
        <v>0.01</v>
      </c>
      <c r="D51" s="37">
        <f>D30*C51</f>
        <v>0</v>
      </c>
    </row>
    <row r="52" spans="1:4" ht="51.75" customHeight="1">
      <c r="A52" s="34" t="s">
        <v>70</v>
      </c>
      <c r="B52" s="35" t="s">
        <v>71</v>
      </c>
      <c r="C52" s="36">
        <f>[1]PARÂMETROS!B40</f>
        <v>6.0000000000000001E-3</v>
      </c>
      <c r="D52" s="37">
        <f>D30*C52</f>
        <v>0</v>
      </c>
    </row>
    <row r="53" spans="1:4" ht="15" customHeight="1">
      <c r="A53" s="34" t="s">
        <v>72</v>
      </c>
      <c r="B53" s="35" t="s">
        <v>73</v>
      </c>
      <c r="C53" s="36">
        <f>[1]PARÂMETROS!B41</f>
        <v>2E-3</v>
      </c>
      <c r="D53" s="37">
        <f>D30*C53</f>
        <v>0</v>
      </c>
    </row>
    <row r="54" spans="1:4" ht="25.5" customHeight="1">
      <c r="A54" s="34" t="s">
        <v>74</v>
      </c>
      <c r="B54" s="35" t="s">
        <v>75</v>
      </c>
      <c r="C54" s="36">
        <f>[1]PARÂMETROS!B42</f>
        <v>0.08</v>
      </c>
      <c r="D54" s="37">
        <f>D30*C54</f>
        <v>0</v>
      </c>
    </row>
    <row r="55" spans="1:4" ht="17.25" customHeight="1">
      <c r="A55" s="177" t="s">
        <v>76</v>
      </c>
      <c r="B55" s="177"/>
      <c r="C55" s="38">
        <f>SUM(C47:C54)</f>
        <v>0.33800000000000002</v>
      </c>
      <c r="D55" s="39">
        <f>SUM(D47:D54)</f>
        <v>0</v>
      </c>
    </row>
    <row r="56" spans="1:4" ht="33.75" customHeight="1">
      <c r="A56" s="168" t="s">
        <v>77</v>
      </c>
      <c r="B56" s="169"/>
      <c r="C56" s="169"/>
      <c r="D56" s="170"/>
    </row>
    <row r="57" spans="1:4" ht="27.75" customHeight="1">
      <c r="A57" s="171" t="s">
        <v>78</v>
      </c>
      <c r="B57" s="172"/>
      <c r="C57" s="172"/>
      <c r="D57" s="173"/>
    </row>
    <row r="58" spans="1:4" ht="27.75" customHeight="1">
      <c r="A58" s="174" t="s">
        <v>79</v>
      </c>
      <c r="B58" s="175"/>
      <c r="C58" s="175"/>
      <c r="D58" s="176"/>
    </row>
    <row r="59" spans="1:4" ht="15" customHeight="1">
      <c r="A59" s="150"/>
      <c r="B59" s="151"/>
      <c r="C59" s="151"/>
      <c r="D59" s="151"/>
    </row>
    <row r="60" spans="1:4" ht="12.75">
      <c r="A60" s="139" t="s">
        <v>87</v>
      </c>
      <c r="B60" s="140"/>
      <c r="C60" s="140"/>
      <c r="D60" s="140"/>
    </row>
    <row r="61" spans="1:4" ht="12.75">
      <c r="A61" s="87">
        <v>2</v>
      </c>
      <c r="B61" s="87" t="s">
        <v>88</v>
      </c>
      <c r="C61" s="87" t="s">
        <v>53</v>
      </c>
      <c r="D61" s="87" t="s">
        <v>44</v>
      </c>
    </row>
    <row r="62" spans="1:4" ht="18" customHeight="1">
      <c r="A62" s="17" t="s">
        <v>51</v>
      </c>
      <c r="B62" s="44" t="s">
        <v>52</v>
      </c>
      <c r="C62" s="73">
        <f>C40</f>
        <v>0.1439</v>
      </c>
      <c r="D62" s="58">
        <f>D40</f>
        <v>0</v>
      </c>
    </row>
    <row r="63" spans="1:4" ht="14.25" customHeight="1">
      <c r="A63" s="17" t="s">
        <v>63</v>
      </c>
      <c r="B63" s="44" t="s">
        <v>64</v>
      </c>
      <c r="C63" s="73">
        <f>C55</f>
        <v>0.33800000000000002</v>
      </c>
      <c r="D63" s="58">
        <f>D55</f>
        <v>0</v>
      </c>
    </row>
    <row r="64" spans="1:4" ht="15.75" customHeight="1">
      <c r="A64" s="135" t="s">
        <v>90</v>
      </c>
      <c r="B64" s="135"/>
      <c r="C64" s="49" t="s">
        <v>89</v>
      </c>
      <c r="D64" s="50">
        <f>SUM(D62:D63)</f>
        <v>0</v>
      </c>
    </row>
    <row r="65" spans="1:4">
      <c r="A65" s="51"/>
      <c r="B65" s="52"/>
      <c r="C65" s="52"/>
      <c r="D65" s="52"/>
    </row>
    <row r="66" spans="1:4" ht="15" customHeight="1">
      <c r="A66" s="51"/>
      <c r="B66" s="52"/>
      <c r="C66" s="52"/>
      <c r="D66" s="52"/>
    </row>
    <row r="67" spans="1:4" ht="27" customHeight="1">
      <c r="A67" s="139" t="s">
        <v>91</v>
      </c>
      <c r="B67" s="140"/>
      <c r="C67" s="140"/>
      <c r="D67" s="140"/>
    </row>
    <row r="68" spans="1:4" ht="12.75">
      <c r="A68" s="87">
        <v>3</v>
      </c>
      <c r="B68" s="87" t="s">
        <v>92</v>
      </c>
      <c r="C68" s="87" t="s">
        <v>53</v>
      </c>
      <c r="D68" s="87" t="s">
        <v>44</v>
      </c>
    </row>
    <row r="69" spans="1:4" ht="29.25" customHeight="1">
      <c r="A69" s="17" t="s">
        <v>25</v>
      </c>
      <c r="B69" s="44" t="s">
        <v>93</v>
      </c>
      <c r="C69" s="53">
        <v>4.1999999999999997E-3</v>
      </c>
      <c r="D69" s="58">
        <f t="shared" ref="D69:D74" si="0">D$30*C69</f>
        <v>0</v>
      </c>
    </row>
    <row r="70" spans="1:4" ht="37.5">
      <c r="A70" s="17" t="s">
        <v>27</v>
      </c>
      <c r="B70" s="44" t="s">
        <v>94</v>
      </c>
      <c r="C70" s="53">
        <f>C69*C54</f>
        <v>3.3599999999999998E-4</v>
      </c>
      <c r="D70" s="58">
        <f t="shared" si="0"/>
        <v>0</v>
      </c>
    </row>
    <row r="71" spans="1:4" ht="62.25">
      <c r="A71" s="17" t="s">
        <v>29</v>
      </c>
      <c r="B71" s="44" t="s">
        <v>95</v>
      </c>
      <c r="C71" s="53">
        <f>40%*C55*C69</f>
        <v>5.6784000000000001E-4</v>
      </c>
      <c r="D71" s="58">
        <f t="shared" si="0"/>
        <v>0</v>
      </c>
    </row>
    <row r="72" spans="1:4" ht="12.75">
      <c r="A72" s="17" t="s">
        <v>31</v>
      </c>
      <c r="B72" s="44" t="s">
        <v>96</v>
      </c>
      <c r="C72" s="53">
        <v>1.9400000000000001E-2</v>
      </c>
      <c r="D72" s="58">
        <f t="shared" si="0"/>
        <v>0</v>
      </c>
    </row>
    <row r="73" spans="1:4" ht="62.25">
      <c r="A73" s="17" t="s">
        <v>33</v>
      </c>
      <c r="B73" s="44" t="s">
        <v>97</v>
      </c>
      <c r="C73" s="53">
        <f>C55*C72</f>
        <v>6.5572000000000009E-3</v>
      </c>
      <c r="D73" s="58">
        <f t="shared" si="0"/>
        <v>0</v>
      </c>
    </row>
    <row r="74" spans="1:4" ht="62.25">
      <c r="A74" s="17" t="s">
        <v>70</v>
      </c>
      <c r="B74" s="44" t="s">
        <v>98</v>
      </c>
      <c r="C74" s="53">
        <f>40%*C55*C72</f>
        <v>2.6228800000000002E-3</v>
      </c>
      <c r="D74" s="58">
        <f t="shared" si="0"/>
        <v>0</v>
      </c>
    </row>
    <row r="75" spans="1:4" ht="12.75">
      <c r="A75" s="135" t="s">
        <v>99</v>
      </c>
      <c r="B75" s="135"/>
      <c r="C75" s="54">
        <f>SUM(C69:C74)</f>
        <v>3.3683919999999999E-2</v>
      </c>
      <c r="D75" s="50">
        <f>SUM(D69:D74)</f>
        <v>0</v>
      </c>
    </row>
    <row r="76" spans="1:4" ht="60" customHeight="1">
      <c r="A76" s="152" t="s">
        <v>100</v>
      </c>
      <c r="B76" s="153"/>
      <c r="C76" s="153"/>
      <c r="D76" s="153"/>
    </row>
    <row r="77" spans="1:4" ht="15" customHeight="1">
      <c r="A77" s="166"/>
      <c r="B77" s="167"/>
      <c r="C77" s="167"/>
      <c r="D77" s="167"/>
    </row>
    <row r="78" spans="1:4" ht="13.5" customHeight="1">
      <c r="A78" s="147" t="s">
        <v>124</v>
      </c>
      <c r="B78" s="147"/>
      <c r="C78" s="147"/>
      <c r="D78" s="147"/>
    </row>
    <row r="79" spans="1:4" ht="19.5" customHeight="1">
      <c r="A79" s="87">
        <v>6</v>
      </c>
      <c r="B79" s="87" t="s">
        <v>125</v>
      </c>
      <c r="C79" s="87" t="s">
        <v>53</v>
      </c>
      <c r="D79" s="87" t="s">
        <v>44</v>
      </c>
    </row>
    <row r="80" spans="1:4" ht="15" customHeight="1">
      <c r="A80" s="40" t="s">
        <v>25</v>
      </c>
      <c r="B80" s="59" t="s">
        <v>126</v>
      </c>
      <c r="C80" s="68">
        <v>0.05</v>
      </c>
      <c r="D80" s="60">
        <f>(D30+D64+D75)*C80</f>
        <v>0</v>
      </c>
    </row>
    <row r="81" spans="1:4" ht="15" customHeight="1">
      <c r="A81" s="40" t="s">
        <v>27</v>
      </c>
      <c r="B81" s="59" t="s">
        <v>127</v>
      </c>
      <c r="C81" s="68">
        <v>7.0000000000000007E-2</v>
      </c>
      <c r="D81" s="60">
        <f>(D30+D64+D75+D80)*C81</f>
        <v>0</v>
      </c>
    </row>
    <row r="82" spans="1:4" ht="15" customHeight="1">
      <c r="A82" s="40" t="s">
        <v>29</v>
      </c>
      <c r="B82" s="59" t="s">
        <v>128</v>
      </c>
      <c r="C82" s="61">
        <f>SUM(C83:C85)</f>
        <v>5.6499999999999995E-2</v>
      </c>
      <c r="D82" s="62">
        <f>((D95+D80+D81)/(1-C82))*C82</f>
        <v>0</v>
      </c>
    </row>
    <row r="83" spans="1:4" ht="15" customHeight="1">
      <c r="A83" s="63"/>
      <c r="B83" s="59" t="s">
        <v>129</v>
      </c>
      <c r="C83" s="68">
        <v>6.4999999999999997E-3</v>
      </c>
      <c r="D83" s="60">
        <f>((D95+D80+D81)/(1-C82))*C83</f>
        <v>0</v>
      </c>
    </row>
    <row r="84" spans="1:4" ht="15" customHeight="1">
      <c r="A84" s="63"/>
      <c r="B84" s="59" t="s">
        <v>130</v>
      </c>
      <c r="C84" s="68">
        <v>0.03</v>
      </c>
      <c r="D84" s="60">
        <f>((D95+D80+D81)/(1-C82))*C84</f>
        <v>0</v>
      </c>
    </row>
    <row r="85" spans="1:4" ht="15" customHeight="1">
      <c r="A85" s="63"/>
      <c r="B85" s="59" t="s">
        <v>131</v>
      </c>
      <c r="C85" s="68">
        <v>0.02</v>
      </c>
      <c r="D85" s="60">
        <f>((D95+D80+D81)/(1-C82))*C85</f>
        <v>0</v>
      </c>
    </row>
    <row r="86" spans="1:4" ht="20.25" customHeight="1">
      <c r="A86" s="45"/>
      <c r="B86" s="85" t="s">
        <v>132</v>
      </c>
      <c r="C86" s="56"/>
      <c r="D86" s="50">
        <f>D80+D81+D82</f>
        <v>0</v>
      </c>
    </row>
    <row r="87" spans="1:4" ht="14.25" customHeight="1">
      <c r="A87" s="64" t="s">
        <v>133</v>
      </c>
      <c r="B87" s="65"/>
      <c r="C87" s="65"/>
    </row>
    <row r="88" spans="1:4" ht="18.75" customHeight="1">
      <c r="A88" s="64" t="s">
        <v>134</v>
      </c>
    </row>
    <row r="89" spans="1:4"/>
    <row r="90" spans="1:4" ht="18" customHeight="1">
      <c r="A90" s="147" t="s">
        <v>135</v>
      </c>
      <c r="B90" s="147"/>
      <c r="C90" s="147"/>
      <c r="D90" s="147"/>
    </row>
    <row r="91" spans="1:4" ht="12.75">
      <c r="A91" s="45"/>
      <c r="B91" s="138" t="s">
        <v>136</v>
      </c>
      <c r="C91" s="138"/>
      <c r="D91" s="87" t="s">
        <v>137</v>
      </c>
    </row>
    <row r="92" spans="1:4" ht="18.75" customHeight="1">
      <c r="A92" s="17" t="s">
        <v>25</v>
      </c>
      <c r="B92" s="136" t="s">
        <v>138</v>
      </c>
      <c r="C92" s="136"/>
      <c r="D92" s="48">
        <f>D30</f>
        <v>0</v>
      </c>
    </row>
    <row r="93" spans="1:4" ht="19.5" customHeight="1">
      <c r="A93" s="17" t="s">
        <v>27</v>
      </c>
      <c r="B93" s="136" t="s">
        <v>139</v>
      </c>
      <c r="C93" s="136"/>
      <c r="D93" s="48">
        <f>D64</f>
        <v>0</v>
      </c>
    </row>
    <row r="94" spans="1:4" ht="12.75" customHeight="1">
      <c r="A94" s="66" t="s">
        <v>29</v>
      </c>
      <c r="B94" s="136" t="s">
        <v>140</v>
      </c>
      <c r="C94" s="136"/>
      <c r="D94" s="48">
        <f>D75</f>
        <v>0</v>
      </c>
    </row>
    <row r="95" spans="1:4" ht="12.75">
      <c r="A95" s="135" t="s">
        <v>143</v>
      </c>
      <c r="B95" s="135"/>
      <c r="C95" s="135"/>
      <c r="D95" s="50">
        <f>SUM(D92:D94)</f>
        <v>0</v>
      </c>
    </row>
    <row r="96" spans="1:4" ht="12.75">
      <c r="A96" s="66" t="s">
        <v>70</v>
      </c>
      <c r="B96" s="134" t="s">
        <v>144</v>
      </c>
      <c r="C96" s="134"/>
      <c r="D96" s="48">
        <f>D86</f>
        <v>0</v>
      </c>
    </row>
    <row r="97" spans="1:4" ht="12.75" customHeight="1">
      <c r="A97" s="135" t="s">
        <v>145</v>
      </c>
      <c r="B97" s="135"/>
      <c r="C97" s="135"/>
      <c r="D97" s="50">
        <f>TRUNC((D95+D96),2)</f>
        <v>0</v>
      </c>
    </row>
    <row r="98" spans="1:4">
      <c r="A98" s="123" t="s">
        <v>24</v>
      </c>
      <c r="B98" s="123"/>
      <c r="C98" s="123"/>
      <c r="D98" s="123"/>
    </row>
    <row r="99" spans="1:4"/>
    <row r="100" spans="1:4"/>
    <row r="101" spans="1:4"/>
    <row r="102" spans="1:4">
      <c r="C102" s="67"/>
    </row>
    <row r="103" spans="1:4"/>
    <row r="104" spans="1:4" ht="26.25" customHeight="1"/>
    <row r="105" spans="1:4"/>
    <row r="106" spans="1:4"/>
    <row r="107" spans="1:4"/>
    <row r="108" spans="1:4"/>
    <row r="109" spans="1:4"/>
    <row r="110" spans="1:4"/>
    <row r="111" spans="1:4"/>
    <row r="112" spans="1:4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 ht="24" customHeight="1"/>
    <row r="132"/>
    <row r="133"/>
    <row r="134"/>
    <row r="135" ht="24" customHeight="1"/>
    <row r="136"/>
    <row r="137" ht="16.5" customHeight="1"/>
    <row r="138"/>
    <row r="139" ht="16.5" customHeight="1"/>
    <row r="140" ht="15.75" customHeight="1"/>
    <row r="141" ht="14.25" customHeight="1"/>
    <row r="142" ht="14.25" customHeight="1"/>
    <row r="143"/>
    <row r="145"/>
    <row r="146"/>
    <row r="147"/>
    <row r="148"/>
    <row r="149"/>
    <row r="150"/>
    <row r="151"/>
    <row r="152"/>
    <row r="153"/>
    <row r="154"/>
    <row r="155"/>
  </sheetData>
  <sheetProtection formatCells="0" formatColumns="0" formatRows="0" insertColumns="0" insertRows="0"/>
  <mergeCells count="52">
    <mergeCell ref="A95:C95"/>
    <mergeCell ref="B96:C96"/>
    <mergeCell ref="A97:C97"/>
    <mergeCell ref="A98:D98"/>
    <mergeCell ref="A78:D78"/>
    <mergeCell ref="A90:D90"/>
    <mergeCell ref="B91:C91"/>
    <mergeCell ref="B92:C92"/>
    <mergeCell ref="B93:C93"/>
    <mergeCell ref="B94:C94"/>
    <mergeCell ref="A77:D77"/>
    <mergeCell ref="A45:D45"/>
    <mergeCell ref="A55:B55"/>
    <mergeCell ref="A56:D56"/>
    <mergeCell ref="A57:D57"/>
    <mergeCell ref="A58:D58"/>
    <mergeCell ref="A59:D59"/>
    <mergeCell ref="A60:D60"/>
    <mergeCell ref="A64:B64"/>
    <mergeCell ref="A67:D67"/>
    <mergeCell ref="A75:B75"/>
    <mergeCell ref="A76:D76"/>
    <mergeCell ref="A43:D43"/>
    <mergeCell ref="B27:C27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6:C26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5:D25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43" max="3" man="1"/>
  </row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56"/>
  <sheetViews>
    <sheetView showGridLines="0" topLeftCell="A82" zoomScaleNormal="100" zoomScaleSheetLayoutView="100" workbookViewId="0">
      <selection activeCell="C50" sqref="C50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2"/>
      <c r="C1" s="12"/>
      <c r="D1" s="13"/>
    </row>
    <row r="2" spans="1:4" ht="12.75">
      <c r="A2" s="5" t="s">
        <v>1</v>
      </c>
      <c r="B2" s="14"/>
      <c r="C2" s="14"/>
      <c r="D2" s="15"/>
    </row>
    <row r="3" spans="1:4" ht="12.75">
      <c r="A3" s="5" t="s">
        <v>2</v>
      </c>
      <c r="B3" s="14"/>
      <c r="C3" s="14"/>
      <c r="D3" s="15"/>
    </row>
    <row r="4" spans="1:4" ht="12.75">
      <c r="A4" s="5" t="s">
        <v>3</v>
      </c>
      <c r="B4" s="14"/>
      <c r="C4" s="14"/>
      <c r="D4" s="15"/>
    </row>
    <row r="5" spans="1:4" ht="12.75">
      <c r="A5" s="5" t="s">
        <v>4</v>
      </c>
      <c r="B5" s="14"/>
      <c r="C5" s="14"/>
      <c r="D5" s="15"/>
    </row>
    <row r="6" spans="1:4">
      <c r="A6" s="14"/>
      <c r="B6" s="14"/>
      <c r="C6" s="14"/>
      <c r="D6" s="14"/>
    </row>
    <row r="7" spans="1:4" ht="12.75">
      <c r="A7" s="131" t="s">
        <v>5</v>
      </c>
      <c r="B7" s="131"/>
      <c r="C7" s="132" t="s">
        <v>232</v>
      </c>
      <c r="D7" s="132"/>
    </row>
    <row r="8" spans="1:4" ht="12.75">
      <c r="A8" s="131" t="s">
        <v>6</v>
      </c>
      <c r="B8" s="131"/>
      <c r="C8" s="133" t="s">
        <v>233</v>
      </c>
      <c r="D8" s="133"/>
    </row>
    <row r="9" spans="1:4"/>
    <row r="10" spans="1:4" ht="12.75">
      <c r="A10" s="16"/>
      <c r="B10" s="16"/>
      <c r="C10" s="16"/>
      <c r="D10" s="16"/>
    </row>
    <row r="11" spans="1:4" ht="12.75">
      <c r="A11" s="17" t="s">
        <v>25</v>
      </c>
      <c r="B11" s="137" t="s">
        <v>26</v>
      </c>
      <c r="C11" s="137"/>
      <c r="D11" s="18"/>
    </row>
    <row r="12" spans="1:4" ht="12.75">
      <c r="A12" s="17" t="s">
        <v>27</v>
      </c>
      <c r="B12" s="137" t="s">
        <v>28</v>
      </c>
      <c r="C12" s="137"/>
      <c r="D12" s="82" t="s">
        <v>201</v>
      </c>
    </row>
    <row r="13" spans="1:4" ht="12.75">
      <c r="A13" s="17" t="s">
        <v>29</v>
      </c>
      <c r="B13" s="137" t="s">
        <v>30</v>
      </c>
      <c r="C13" s="137"/>
      <c r="D13" s="19"/>
    </row>
    <row r="14" spans="1:4" ht="12.75">
      <c r="A14" s="17" t="s">
        <v>31</v>
      </c>
      <c r="B14" s="184" t="s">
        <v>32</v>
      </c>
      <c r="C14" s="185"/>
      <c r="D14" s="19"/>
    </row>
    <row r="15" spans="1:4" ht="12.75">
      <c r="A15" s="17" t="s">
        <v>33</v>
      </c>
      <c r="B15" s="137" t="s">
        <v>34</v>
      </c>
      <c r="C15" s="137"/>
      <c r="D15" s="17">
        <v>12</v>
      </c>
    </row>
    <row r="16" spans="1:4" ht="12.75">
      <c r="A16" s="22"/>
      <c r="B16" s="106"/>
      <c r="C16" s="106"/>
      <c r="D16" s="22"/>
    </row>
    <row r="17" spans="1:4" ht="12.75">
      <c r="A17" s="130" t="s">
        <v>35</v>
      </c>
      <c r="B17" s="130"/>
      <c r="C17" s="130"/>
      <c r="D17" s="130"/>
    </row>
    <row r="18" spans="1:4" ht="12.75">
      <c r="A18" s="178" t="s">
        <v>36</v>
      </c>
      <c r="B18" s="178"/>
      <c r="C18" s="178"/>
      <c r="D18" s="178"/>
    </row>
    <row r="19" spans="1:4" ht="12.75">
      <c r="A19" s="17">
        <v>1</v>
      </c>
      <c r="B19" s="137" t="s">
        <v>37</v>
      </c>
      <c r="C19" s="137"/>
      <c r="D19" s="17" t="s">
        <v>162</v>
      </c>
    </row>
    <row r="20" spans="1:4" ht="12.75">
      <c r="A20" s="17">
        <v>2</v>
      </c>
      <c r="B20" s="137" t="s">
        <v>38</v>
      </c>
      <c r="C20" s="137"/>
      <c r="D20" s="17" t="s">
        <v>163</v>
      </c>
    </row>
    <row r="21" spans="1:4" ht="12.75">
      <c r="A21" s="17">
        <v>3</v>
      </c>
      <c r="B21" s="137" t="s">
        <v>39</v>
      </c>
      <c r="C21" s="137"/>
      <c r="D21" s="76"/>
    </row>
    <row r="22" spans="1:4" ht="12.75">
      <c r="A22" s="17">
        <v>4</v>
      </c>
      <c r="B22" s="137" t="s">
        <v>40</v>
      </c>
      <c r="C22" s="137"/>
      <c r="D22" s="17" t="s">
        <v>162</v>
      </c>
    </row>
    <row r="23" spans="1:4" ht="12.75">
      <c r="A23" s="17">
        <v>5</v>
      </c>
      <c r="B23" s="137" t="s">
        <v>41</v>
      </c>
      <c r="C23" s="137"/>
      <c r="D23" s="18"/>
    </row>
    <row r="24" spans="1:4">
      <c r="A24" s="20"/>
      <c r="B24" s="20"/>
      <c r="C24" s="21"/>
      <c r="D24" s="20"/>
    </row>
    <row r="25" spans="1:4" ht="12.75" customHeight="1">
      <c r="A25" s="130" t="s">
        <v>42</v>
      </c>
      <c r="B25" s="130"/>
      <c r="C25" s="130"/>
      <c r="D25" s="130"/>
    </row>
    <row r="26" spans="1:4" ht="30" customHeight="1">
      <c r="A26" s="24">
        <v>1</v>
      </c>
      <c r="B26" s="178" t="s">
        <v>43</v>
      </c>
      <c r="C26" s="178"/>
      <c r="D26" s="24" t="s">
        <v>44</v>
      </c>
    </row>
    <row r="27" spans="1:4" ht="12.75">
      <c r="A27" s="86" t="s">
        <v>25</v>
      </c>
      <c r="B27" s="137" t="s">
        <v>45</v>
      </c>
      <c r="C27" s="137"/>
      <c r="D27" s="77">
        <f>'Motorista Curitiba'!D28/220</f>
        <v>0</v>
      </c>
    </row>
    <row r="28" spans="1:4" ht="12.75">
      <c r="A28" s="86" t="s">
        <v>27</v>
      </c>
      <c r="B28" s="44" t="s">
        <v>209</v>
      </c>
      <c r="C28" s="91">
        <v>0.5</v>
      </c>
      <c r="D28" s="77">
        <f>D27*C28</f>
        <v>0</v>
      </c>
    </row>
    <row r="29" spans="1:4" ht="12.75">
      <c r="A29" s="86" t="s">
        <v>29</v>
      </c>
      <c r="B29" s="44" t="s">
        <v>211</v>
      </c>
      <c r="C29" s="91">
        <v>0.2</v>
      </c>
      <c r="D29" s="77">
        <f>D28*C29</f>
        <v>0</v>
      </c>
    </row>
    <row r="30" spans="1:4" ht="12.75">
      <c r="A30" s="86" t="s">
        <v>31</v>
      </c>
      <c r="B30" s="137" t="s">
        <v>155</v>
      </c>
      <c r="C30" s="137"/>
      <c r="D30" s="77">
        <f>(D27+D28)/25*5</f>
        <v>0</v>
      </c>
    </row>
    <row r="31" spans="1:4" ht="12.75">
      <c r="A31" s="179" t="s">
        <v>47</v>
      </c>
      <c r="B31" s="180"/>
      <c r="C31" s="181"/>
      <c r="D31" s="26">
        <f>SUM(D27:D30)</f>
        <v>0</v>
      </c>
    </row>
    <row r="32" spans="1:4" ht="26.25" customHeight="1">
      <c r="A32" s="182" t="s">
        <v>48</v>
      </c>
      <c r="B32" s="183"/>
      <c r="C32" s="183"/>
      <c r="D32" s="183"/>
    </row>
    <row r="33" spans="1:4" ht="12.75">
      <c r="A33" s="166"/>
      <c r="B33" s="167"/>
      <c r="C33" s="167"/>
      <c r="D33" s="167"/>
    </row>
    <row r="34" spans="1:4" ht="12.75">
      <c r="A34" s="166" t="s">
        <v>49</v>
      </c>
      <c r="B34" s="167"/>
      <c r="C34" s="167"/>
      <c r="D34" s="167"/>
    </row>
    <row r="35" spans="1:4" ht="12.75">
      <c r="A35" s="166" t="s">
        <v>50</v>
      </c>
      <c r="B35" s="167"/>
      <c r="C35" s="167"/>
      <c r="D35" s="167"/>
    </row>
    <row r="36" spans="1:4" ht="25.5">
      <c r="A36" s="87" t="s">
        <v>51</v>
      </c>
      <c r="B36" s="87" t="s">
        <v>52</v>
      </c>
      <c r="C36" s="87" t="s">
        <v>53</v>
      </c>
      <c r="D36" s="87" t="s">
        <v>44</v>
      </c>
    </row>
    <row r="37" spans="1:4" ht="12.75">
      <c r="A37" s="27" t="s">
        <v>25</v>
      </c>
      <c r="B37" s="28" t="s">
        <v>54</v>
      </c>
      <c r="C37" s="29">
        <v>8.3299999999999999E-2</v>
      </c>
      <c r="D37" s="30">
        <f>C37*D31</f>
        <v>0</v>
      </c>
    </row>
    <row r="38" spans="1:4" ht="25.5">
      <c r="A38" s="69" t="s">
        <v>27</v>
      </c>
      <c r="B38" s="43" t="s">
        <v>55</v>
      </c>
      <c r="C38" s="70">
        <v>2.7799999999999998E-2</v>
      </c>
      <c r="D38" s="71">
        <f>D31*C38</f>
        <v>0</v>
      </c>
    </row>
    <row r="39" spans="1:4" ht="12.75">
      <c r="A39" s="135" t="s">
        <v>56</v>
      </c>
      <c r="B39" s="135"/>
      <c r="C39" s="31">
        <f>SUM(C37:C38)</f>
        <v>0.1111</v>
      </c>
      <c r="D39" s="32">
        <f>SUM(D37:D38)</f>
        <v>0</v>
      </c>
    </row>
    <row r="40" spans="1:4" ht="15" customHeight="1">
      <c r="A40" s="27" t="s">
        <v>29</v>
      </c>
      <c r="B40" s="28" t="s">
        <v>57</v>
      </c>
      <c r="C40" s="29">
        <v>3.2800000000000003E-2</v>
      </c>
      <c r="D40" s="30">
        <f>D31*C40</f>
        <v>0</v>
      </c>
    </row>
    <row r="41" spans="1:4" ht="24" customHeight="1">
      <c r="A41" s="135" t="s">
        <v>58</v>
      </c>
      <c r="B41" s="135"/>
      <c r="C41" s="31">
        <f>SUM(C39:C40)</f>
        <v>0.1439</v>
      </c>
      <c r="D41" s="32">
        <f>SUM(D39:D40)</f>
        <v>0</v>
      </c>
    </row>
    <row r="42" spans="1:4" ht="46.5" customHeight="1">
      <c r="A42" s="168" t="s">
        <v>59</v>
      </c>
      <c r="B42" s="169"/>
      <c r="C42" s="169"/>
      <c r="D42" s="170"/>
    </row>
    <row r="43" spans="1:4" ht="31.5" customHeight="1">
      <c r="A43" s="171" t="s">
        <v>60</v>
      </c>
      <c r="B43" s="172"/>
      <c r="C43" s="172"/>
      <c r="D43" s="173"/>
    </row>
    <row r="44" spans="1:4" ht="56.25" customHeight="1">
      <c r="A44" s="174" t="s">
        <v>61</v>
      </c>
      <c r="B44" s="175"/>
      <c r="C44" s="175"/>
      <c r="D44" s="176"/>
    </row>
    <row r="45" spans="1:4" ht="12.75" customHeight="1">
      <c r="A45" s="83"/>
      <c r="B45" s="84"/>
      <c r="C45" s="84"/>
      <c r="D45" s="84"/>
    </row>
    <row r="46" spans="1:4" ht="12.75">
      <c r="A46" s="139" t="s">
        <v>62</v>
      </c>
      <c r="B46" s="140"/>
      <c r="C46" s="140"/>
      <c r="D46" s="140"/>
    </row>
    <row r="47" spans="1:4" ht="26.25" customHeight="1">
      <c r="A47" s="33" t="s">
        <v>63</v>
      </c>
      <c r="B47" s="33" t="s">
        <v>64</v>
      </c>
      <c r="C47" s="33" t="s">
        <v>53</v>
      </c>
      <c r="D47" s="33" t="s">
        <v>44</v>
      </c>
    </row>
    <row r="48" spans="1:4" ht="12.75">
      <c r="A48" s="34" t="s">
        <v>25</v>
      </c>
      <c r="B48" s="35" t="s">
        <v>65</v>
      </c>
      <c r="C48" s="36">
        <f>[1]PARÂMETROS!B35</f>
        <v>0.2</v>
      </c>
      <c r="D48" s="37">
        <f>D31*C48</f>
        <v>0</v>
      </c>
    </row>
    <row r="49" spans="1:4" ht="12.75">
      <c r="A49" s="34" t="s">
        <v>27</v>
      </c>
      <c r="B49" s="35" t="s">
        <v>66</v>
      </c>
      <c r="C49" s="36">
        <f>[1]PARÂMETROS!B36</f>
        <v>2.5000000000000001E-2</v>
      </c>
      <c r="D49" s="37">
        <f>D31*C49</f>
        <v>0</v>
      </c>
    </row>
    <row r="50" spans="1:4" ht="12.75">
      <c r="A50" s="34" t="s">
        <v>29</v>
      </c>
      <c r="B50" s="35" t="s">
        <v>67</v>
      </c>
      <c r="C50" s="90"/>
      <c r="D50" s="78">
        <f>D31*C50</f>
        <v>0</v>
      </c>
    </row>
    <row r="51" spans="1:4" ht="53.25" customHeight="1">
      <c r="A51" s="34" t="s">
        <v>31</v>
      </c>
      <c r="B51" s="35" t="s">
        <v>68</v>
      </c>
      <c r="C51" s="36">
        <f>[1]PARÂMETROS!B38</f>
        <v>1.4999999999999999E-2</v>
      </c>
      <c r="D51" s="37">
        <f>D31*C51</f>
        <v>0</v>
      </c>
    </row>
    <row r="52" spans="1:4" ht="40.5" customHeight="1">
      <c r="A52" s="34" t="s">
        <v>33</v>
      </c>
      <c r="B52" s="35" t="s">
        <v>69</v>
      </c>
      <c r="C52" s="36">
        <f>[1]PARÂMETROS!B39</f>
        <v>0.01</v>
      </c>
      <c r="D52" s="37">
        <f>D31*C52</f>
        <v>0</v>
      </c>
    </row>
    <row r="53" spans="1:4" ht="51.75" customHeight="1">
      <c r="A53" s="34" t="s">
        <v>70</v>
      </c>
      <c r="B53" s="35" t="s">
        <v>71</v>
      </c>
      <c r="C53" s="36">
        <f>[1]PARÂMETROS!B40</f>
        <v>6.0000000000000001E-3</v>
      </c>
      <c r="D53" s="37">
        <f>D31*C53</f>
        <v>0</v>
      </c>
    </row>
    <row r="54" spans="1:4" ht="15" customHeight="1">
      <c r="A54" s="34" t="s">
        <v>72</v>
      </c>
      <c r="B54" s="35" t="s">
        <v>73</v>
      </c>
      <c r="C54" s="36">
        <f>[1]PARÂMETROS!B41</f>
        <v>2E-3</v>
      </c>
      <c r="D54" s="37">
        <f>D31*C54</f>
        <v>0</v>
      </c>
    </row>
    <row r="55" spans="1:4" ht="25.5" customHeight="1">
      <c r="A55" s="34" t="s">
        <v>74</v>
      </c>
      <c r="B55" s="35" t="s">
        <v>75</v>
      </c>
      <c r="C55" s="36">
        <f>[1]PARÂMETROS!B42</f>
        <v>0.08</v>
      </c>
      <c r="D55" s="37">
        <f>D31*C55</f>
        <v>0</v>
      </c>
    </row>
    <row r="56" spans="1:4" ht="17.25" customHeight="1">
      <c r="A56" s="177" t="s">
        <v>76</v>
      </c>
      <c r="B56" s="177"/>
      <c r="C56" s="38">
        <f>SUM(C48:C55)</f>
        <v>0.33800000000000002</v>
      </c>
      <c r="D56" s="39">
        <f>SUM(D48:D55)</f>
        <v>0</v>
      </c>
    </row>
    <row r="57" spans="1:4" ht="33.75" customHeight="1">
      <c r="A57" s="168" t="s">
        <v>77</v>
      </c>
      <c r="B57" s="169"/>
      <c r="C57" s="169"/>
      <c r="D57" s="170"/>
    </row>
    <row r="58" spans="1:4" ht="27.75" customHeight="1">
      <c r="A58" s="171" t="s">
        <v>78</v>
      </c>
      <c r="B58" s="172"/>
      <c r="C58" s="172"/>
      <c r="D58" s="173"/>
    </row>
    <row r="59" spans="1:4" ht="27.75" customHeight="1">
      <c r="A59" s="174" t="s">
        <v>79</v>
      </c>
      <c r="B59" s="175"/>
      <c r="C59" s="175"/>
      <c r="D59" s="176"/>
    </row>
    <row r="60" spans="1:4" ht="15" customHeight="1">
      <c r="A60" s="150"/>
      <c r="B60" s="151"/>
      <c r="C60" s="151"/>
      <c r="D60" s="151"/>
    </row>
    <row r="61" spans="1:4" ht="12.75">
      <c r="A61" s="139" t="s">
        <v>87</v>
      </c>
      <c r="B61" s="140"/>
      <c r="C61" s="140"/>
      <c r="D61" s="140"/>
    </row>
    <row r="62" spans="1:4" ht="12.75">
      <c r="A62" s="87">
        <v>2</v>
      </c>
      <c r="B62" s="87" t="s">
        <v>88</v>
      </c>
      <c r="C62" s="87" t="s">
        <v>53</v>
      </c>
      <c r="D62" s="87" t="s">
        <v>44</v>
      </c>
    </row>
    <row r="63" spans="1:4" ht="18" customHeight="1">
      <c r="A63" s="17" t="s">
        <v>51</v>
      </c>
      <c r="B63" s="44" t="s">
        <v>52</v>
      </c>
      <c r="C63" s="73">
        <f>C41</f>
        <v>0.1439</v>
      </c>
      <c r="D63" s="58">
        <f>D41</f>
        <v>0</v>
      </c>
    </row>
    <row r="64" spans="1:4" ht="14.25" customHeight="1">
      <c r="A64" s="17" t="s">
        <v>63</v>
      </c>
      <c r="B64" s="44" t="s">
        <v>64</v>
      </c>
      <c r="C64" s="73">
        <f>C56</f>
        <v>0.33800000000000002</v>
      </c>
      <c r="D64" s="58">
        <f>D56</f>
        <v>0</v>
      </c>
    </row>
    <row r="65" spans="1:4" ht="15.75" customHeight="1">
      <c r="A65" s="135" t="s">
        <v>90</v>
      </c>
      <c r="B65" s="135"/>
      <c r="C65" s="49" t="s">
        <v>89</v>
      </c>
      <c r="D65" s="50">
        <f>SUM(D63:D64)</f>
        <v>0</v>
      </c>
    </row>
    <row r="66" spans="1:4">
      <c r="A66" s="51"/>
      <c r="B66" s="52"/>
      <c r="C66" s="52"/>
      <c r="D66" s="52"/>
    </row>
    <row r="67" spans="1:4" ht="15" customHeight="1">
      <c r="A67" s="51"/>
      <c r="B67" s="52"/>
      <c r="C67" s="52"/>
      <c r="D67" s="52"/>
    </row>
    <row r="68" spans="1:4" ht="27" customHeight="1">
      <c r="A68" s="139" t="s">
        <v>91</v>
      </c>
      <c r="B68" s="140"/>
      <c r="C68" s="140"/>
      <c r="D68" s="140"/>
    </row>
    <row r="69" spans="1:4" ht="12.75">
      <c r="A69" s="87">
        <v>3</v>
      </c>
      <c r="B69" s="87" t="s">
        <v>92</v>
      </c>
      <c r="C69" s="87" t="s">
        <v>53</v>
      </c>
      <c r="D69" s="87" t="s">
        <v>44</v>
      </c>
    </row>
    <row r="70" spans="1:4" ht="29.25" customHeight="1">
      <c r="A70" s="17" t="s">
        <v>25</v>
      </c>
      <c r="B70" s="44" t="s">
        <v>93</v>
      </c>
      <c r="C70" s="53">
        <v>4.1999999999999997E-3</v>
      </c>
      <c r="D70" s="58">
        <f t="shared" ref="D70:D75" si="0">D$31*C70</f>
        <v>0</v>
      </c>
    </row>
    <row r="71" spans="1:4" ht="37.5">
      <c r="A71" s="17" t="s">
        <v>27</v>
      </c>
      <c r="B71" s="44" t="s">
        <v>94</v>
      </c>
      <c r="C71" s="53">
        <f>C70*C55</f>
        <v>3.3599999999999998E-4</v>
      </c>
      <c r="D71" s="58">
        <f t="shared" si="0"/>
        <v>0</v>
      </c>
    </row>
    <row r="72" spans="1:4" ht="62.25">
      <c r="A72" s="17" t="s">
        <v>29</v>
      </c>
      <c r="B72" s="44" t="s">
        <v>95</v>
      </c>
      <c r="C72" s="53">
        <f>40%*C56*C70</f>
        <v>5.6784000000000001E-4</v>
      </c>
      <c r="D72" s="58">
        <f t="shared" si="0"/>
        <v>0</v>
      </c>
    </row>
    <row r="73" spans="1:4" ht="12.75">
      <c r="A73" s="17" t="s">
        <v>31</v>
      </c>
      <c r="B73" s="44" t="s">
        <v>96</v>
      </c>
      <c r="C73" s="53">
        <v>1.9400000000000001E-2</v>
      </c>
      <c r="D73" s="58">
        <f t="shared" si="0"/>
        <v>0</v>
      </c>
    </row>
    <row r="74" spans="1:4" ht="62.25">
      <c r="A74" s="17" t="s">
        <v>33</v>
      </c>
      <c r="B74" s="44" t="s">
        <v>97</v>
      </c>
      <c r="C74" s="53">
        <f>C56*C73</f>
        <v>6.5572000000000009E-3</v>
      </c>
      <c r="D74" s="58">
        <f t="shared" si="0"/>
        <v>0</v>
      </c>
    </row>
    <row r="75" spans="1:4" ht="62.25">
      <c r="A75" s="17" t="s">
        <v>70</v>
      </c>
      <c r="B75" s="44" t="s">
        <v>98</v>
      </c>
      <c r="C75" s="53">
        <f>40%*C56*C73</f>
        <v>2.6228800000000002E-3</v>
      </c>
      <c r="D75" s="58">
        <f t="shared" si="0"/>
        <v>0</v>
      </c>
    </row>
    <row r="76" spans="1:4" ht="12.75">
      <c r="A76" s="135" t="s">
        <v>99</v>
      </c>
      <c r="B76" s="135"/>
      <c r="C76" s="54">
        <f>SUM(C70:C75)</f>
        <v>3.3683919999999999E-2</v>
      </c>
      <c r="D76" s="50">
        <f>SUM(D70:D75)</f>
        <v>0</v>
      </c>
    </row>
    <row r="77" spans="1:4" ht="60" customHeight="1">
      <c r="A77" s="152" t="s">
        <v>100</v>
      </c>
      <c r="B77" s="153"/>
      <c r="C77" s="153"/>
      <c r="D77" s="153"/>
    </row>
    <row r="78" spans="1:4" ht="15" customHeight="1">
      <c r="A78" s="166"/>
      <c r="B78" s="167"/>
      <c r="C78" s="167"/>
      <c r="D78" s="167"/>
    </row>
    <row r="79" spans="1:4" ht="13.5" customHeight="1">
      <c r="A79" s="147" t="s">
        <v>124</v>
      </c>
      <c r="B79" s="147"/>
      <c r="C79" s="147"/>
      <c r="D79" s="147"/>
    </row>
    <row r="80" spans="1:4" ht="19.5" customHeight="1">
      <c r="A80" s="87">
        <v>6</v>
      </c>
      <c r="B80" s="87" t="s">
        <v>125</v>
      </c>
      <c r="C80" s="87" t="s">
        <v>53</v>
      </c>
      <c r="D80" s="87" t="s">
        <v>44</v>
      </c>
    </row>
    <row r="81" spans="1:4" ht="15" customHeight="1">
      <c r="A81" s="40" t="s">
        <v>25</v>
      </c>
      <c r="B81" s="59" t="s">
        <v>126</v>
      </c>
      <c r="C81" s="68">
        <v>0.05</v>
      </c>
      <c r="D81" s="60">
        <f>(D31+D65+D76)*C81</f>
        <v>0</v>
      </c>
    </row>
    <row r="82" spans="1:4" ht="15" customHeight="1">
      <c r="A82" s="40" t="s">
        <v>27</v>
      </c>
      <c r="B82" s="59" t="s">
        <v>127</v>
      </c>
      <c r="C82" s="68">
        <v>7.0000000000000007E-2</v>
      </c>
      <c r="D82" s="60">
        <f>(D31+D65+D76+D81)*C82</f>
        <v>0</v>
      </c>
    </row>
    <row r="83" spans="1:4" ht="15" customHeight="1">
      <c r="A83" s="40" t="s">
        <v>29</v>
      </c>
      <c r="B83" s="59" t="s">
        <v>128</v>
      </c>
      <c r="C83" s="61">
        <f>SUM(C84:C86)</f>
        <v>5.6499999999999995E-2</v>
      </c>
      <c r="D83" s="62">
        <f>((D96+D81+D82)/(1-C83))*C83</f>
        <v>0</v>
      </c>
    </row>
    <row r="84" spans="1:4" ht="15" customHeight="1">
      <c r="A84" s="63"/>
      <c r="B84" s="59" t="s">
        <v>129</v>
      </c>
      <c r="C84" s="68">
        <v>6.4999999999999997E-3</v>
      </c>
      <c r="D84" s="60">
        <f>((D96+D81+D82)/(1-C83))*C84</f>
        <v>0</v>
      </c>
    </row>
    <row r="85" spans="1:4" ht="15" customHeight="1">
      <c r="A85" s="63"/>
      <c r="B85" s="59" t="s">
        <v>130</v>
      </c>
      <c r="C85" s="68">
        <v>0.03</v>
      </c>
      <c r="D85" s="60">
        <f>((D96+D81+D82)/(1-C83))*C85</f>
        <v>0</v>
      </c>
    </row>
    <row r="86" spans="1:4" ht="15" customHeight="1">
      <c r="A86" s="63"/>
      <c r="B86" s="59" t="s">
        <v>131</v>
      </c>
      <c r="C86" s="68">
        <v>0.02</v>
      </c>
      <c r="D86" s="60">
        <f>((D96+D81+D82)/(1-C83))*C86</f>
        <v>0</v>
      </c>
    </row>
    <row r="87" spans="1:4" ht="20.25" customHeight="1">
      <c r="A87" s="45"/>
      <c r="B87" s="85" t="s">
        <v>132</v>
      </c>
      <c r="C87" s="56"/>
      <c r="D87" s="50">
        <f>D81+D82+D83</f>
        <v>0</v>
      </c>
    </row>
    <row r="88" spans="1:4" ht="14.25" customHeight="1">
      <c r="A88" s="64" t="s">
        <v>133</v>
      </c>
      <c r="B88" s="65"/>
      <c r="C88" s="65"/>
    </row>
    <row r="89" spans="1:4" ht="18.75" customHeight="1">
      <c r="A89" s="64" t="s">
        <v>134</v>
      </c>
    </row>
    <row r="90" spans="1:4"/>
    <row r="91" spans="1:4" ht="18" customHeight="1">
      <c r="A91" s="147" t="s">
        <v>135</v>
      </c>
      <c r="B91" s="147"/>
      <c r="C91" s="147"/>
      <c r="D91" s="147"/>
    </row>
    <row r="92" spans="1:4" ht="12.75">
      <c r="A92" s="45"/>
      <c r="B92" s="138" t="s">
        <v>136</v>
      </c>
      <c r="C92" s="138"/>
      <c r="D92" s="87" t="s">
        <v>137</v>
      </c>
    </row>
    <row r="93" spans="1:4" ht="18.75" customHeight="1">
      <c r="A93" s="17" t="s">
        <v>25</v>
      </c>
      <c r="B93" s="136" t="s">
        <v>138</v>
      </c>
      <c r="C93" s="136"/>
      <c r="D93" s="48">
        <f>D31</f>
        <v>0</v>
      </c>
    </row>
    <row r="94" spans="1:4" ht="19.5" customHeight="1">
      <c r="A94" s="17" t="s">
        <v>27</v>
      </c>
      <c r="B94" s="136" t="s">
        <v>139</v>
      </c>
      <c r="C94" s="136"/>
      <c r="D94" s="48">
        <f>D65</f>
        <v>0</v>
      </c>
    </row>
    <row r="95" spans="1:4" ht="12.75" customHeight="1">
      <c r="A95" s="66" t="s">
        <v>29</v>
      </c>
      <c r="B95" s="136" t="s">
        <v>140</v>
      </c>
      <c r="C95" s="136"/>
      <c r="D95" s="48">
        <f>D76</f>
        <v>0</v>
      </c>
    </row>
    <row r="96" spans="1:4" ht="12.75">
      <c r="A96" s="135" t="s">
        <v>143</v>
      </c>
      <c r="B96" s="135"/>
      <c r="C96" s="135"/>
      <c r="D96" s="50">
        <f>SUM(D93:D95)</f>
        <v>0</v>
      </c>
    </row>
    <row r="97" spans="1:4" ht="12.75">
      <c r="A97" s="66" t="s">
        <v>70</v>
      </c>
      <c r="B97" s="134" t="s">
        <v>144</v>
      </c>
      <c r="C97" s="134"/>
      <c r="D97" s="48">
        <f>D87</f>
        <v>0</v>
      </c>
    </row>
    <row r="98" spans="1:4" ht="12.75" customHeight="1">
      <c r="A98" s="135" t="s">
        <v>145</v>
      </c>
      <c r="B98" s="135"/>
      <c r="C98" s="135"/>
      <c r="D98" s="50">
        <f>TRUNC((D96+D97),2)</f>
        <v>0</v>
      </c>
    </row>
    <row r="99" spans="1:4">
      <c r="A99" s="123" t="s">
        <v>24</v>
      </c>
      <c r="B99" s="123"/>
      <c r="C99" s="123"/>
      <c r="D99" s="123"/>
    </row>
    <row r="100" spans="1:4"/>
    <row r="101" spans="1:4"/>
    <row r="102" spans="1:4"/>
    <row r="103" spans="1:4">
      <c r="C103" s="67"/>
    </row>
    <row r="104" spans="1:4"/>
    <row r="105" spans="1:4" ht="26.25" customHeight="1"/>
    <row r="106" spans="1:4"/>
    <row r="107" spans="1:4"/>
    <row r="108" spans="1:4"/>
    <row r="109" spans="1:4"/>
    <row r="110" spans="1:4"/>
    <row r="111" spans="1:4"/>
    <row r="112" spans="1:4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 ht="24" customHeight="1"/>
    <row r="133"/>
    <row r="134"/>
    <row r="135"/>
    <row r="136" ht="24" customHeight="1"/>
    <row r="137"/>
    <row r="138" ht="16.5" customHeight="1"/>
    <row r="139"/>
    <row r="140" ht="16.5" customHeight="1"/>
    <row r="141" ht="15.75" customHeight="1"/>
    <row r="142" ht="14.25" customHeight="1"/>
    <row r="143" ht="14.25" customHeight="1"/>
    <row r="144"/>
    <row r="146"/>
    <row r="147"/>
    <row r="148"/>
    <row r="149"/>
    <row r="150"/>
    <row r="151"/>
    <row r="152"/>
    <row r="153"/>
    <row r="154"/>
    <row r="155"/>
    <row r="156"/>
  </sheetData>
  <sheetProtection formatCells="0" formatColumns="0" formatRows="0" insertColumns="0" insertRows="0"/>
  <mergeCells count="52">
    <mergeCell ref="A96:C96"/>
    <mergeCell ref="B97:C97"/>
    <mergeCell ref="A98:C98"/>
    <mergeCell ref="A99:D99"/>
    <mergeCell ref="A79:D79"/>
    <mergeCell ref="A91:D91"/>
    <mergeCell ref="B92:C92"/>
    <mergeCell ref="B93:C93"/>
    <mergeCell ref="B94:C94"/>
    <mergeCell ref="B95:C95"/>
    <mergeCell ref="A78:D78"/>
    <mergeCell ref="A46:D46"/>
    <mergeCell ref="A56:B56"/>
    <mergeCell ref="A57:D57"/>
    <mergeCell ref="A58:D58"/>
    <mergeCell ref="A59:D59"/>
    <mergeCell ref="A60:D60"/>
    <mergeCell ref="A61:D61"/>
    <mergeCell ref="A65:B65"/>
    <mergeCell ref="A68:D68"/>
    <mergeCell ref="A76:B76"/>
    <mergeCell ref="A77:D77"/>
    <mergeCell ref="A44:D44"/>
    <mergeCell ref="B27:C27"/>
    <mergeCell ref="B30:C30"/>
    <mergeCell ref="A31:C31"/>
    <mergeCell ref="A32:D32"/>
    <mergeCell ref="A33:D33"/>
    <mergeCell ref="A34:D34"/>
    <mergeCell ref="A35:D35"/>
    <mergeCell ref="A39:B39"/>
    <mergeCell ref="A41:B41"/>
    <mergeCell ref="A42:D42"/>
    <mergeCell ref="A43:D43"/>
    <mergeCell ref="B26:C26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5:D25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44" max="3" man="1"/>
  </rowBreak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56"/>
  <sheetViews>
    <sheetView showGridLines="0" zoomScaleNormal="100" zoomScaleSheetLayoutView="100" workbookViewId="0">
      <selection activeCell="C50" sqref="C50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2"/>
      <c r="C1" s="12"/>
      <c r="D1" s="13"/>
    </row>
    <row r="2" spans="1:4" ht="12.75">
      <c r="A2" s="5" t="s">
        <v>1</v>
      </c>
      <c r="B2" s="14"/>
      <c r="C2" s="14"/>
      <c r="D2" s="15"/>
    </row>
    <row r="3" spans="1:4" ht="12.75">
      <c r="A3" s="5" t="s">
        <v>2</v>
      </c>
      <c r="B3" s="14"/>
      <c r="C3" s="14"/>
      <c r="D3" s="15"/>
    </row>
    <row r="4" spans="1:4" ht="12.75">
      <c r="A4" s="5" t="s">
        <v>3</v>
      </c>
      <c r="B4" s="14"/>
      <c r="C4" s="14"/>
      <c r="D4" s="15"/>
    </row>
    <row r="5" spans="1:4" ht="12.75">
      <c r="A5" s="5" t="s">
        <v>4</v>
      </c>
      <c r="B5" s="14"/>
      <c r="C5" s="14"/>
      <c r="D5" s="15"/>
    </row>
    <row r="6" spans="1:4">
      <c r="A6" s="14"/>
      <c r="B6" s="14"/>
      <c r="C6" s="14"/>
      <c r="D6" s="14"/>
    </row>
    <row r="7" spans="1:4" ht="12.75">
      <c r="A7" s="131" t="s">
        <v>5</v>
      </c>
      <c r="B7" s="131"/>
      <c r="C7" s="132" t="s">
        <v>232</v>
      </c>
      <c r="D7" s="132"/>
    </row>
    <row r="8" spans="1:4" ht="12.75">
      <c r="A8" s="131" t="s">
        <v>6</v>
      </c>
      <c r="B8" s="131"/>
      <c r="C8" s="133" t="s">
        <v>233</v>
      </c>
      <c r="D8" s="133"/>
    </row>
    <row r="9" spans="1:4"/>
    <row r="10" spans="1:4" ht="12.75">
      <c r="A10" s="16"/>
      <c r="B10" s="16"/>
      <c r="C10" s="16"/>
      <c r="D10" s="16"/>
    </row>
    <row r="11" spans="1:4" ht="12.75">
      <c r="A11" s="17" t="s">
        <v>25</v>
      </c>
      <c r="B11" s="137" t="s">
        <v>26</v>
      </c>
      <c r="C11" s="137"/>
      <c r="D11" s="18"/>
    </row>
    <row r="12" spans="1:4" ht="12.75">
      <c r="A12" s="17" t="s">
        <v>27</v>
      </c>
      <c r="B12" s="137" t="s">
        <v>28</v>
      </c>
      <c r="C12" s="137"/>
      <c r="D12" s="82" t="s">
        <v>201</v>
      </c>
    </row>
    <row r="13" spans="1:4" ht="12.75">
      <c r="A13" s="17" t="s">
        <v>29</v>
      </c>
      <c r="B13" s="137" t="s">
        <v>30</v>
      </c>
      <c r="C13" s="137"/>
      <c r="D13" s="19"/>
    </row>
    <row r="14" spans="1:4" ht="12.75">
      <c r="A14" s="17" t="s">
        <v>31</v>
      </c>
      <c r="B14" s="184" t="s">
        <v>32</v>
      </c>
      <c r="C14" s="185"/>
      <c r="D14" s="19"/>
    </row>
    <row r="15" spans="1:4" ht="12.75">
      <c r="A15" s="17" t="s">
        <v>33</v>
      </c>
      <c r="B15" s="137" t="s">
        <v>34</v>
      </c>
      <c r="C15" s="137"/>
      <c r="D15" s="17">
        <v>12</v>
      </c>
    </row>
    <row r="16" spans="1:4" ht="12.75">
      <c r="A16" s="22"/>
      <c r="B16" s="106"/>
      <c r="C16" s="106"/>
      <c r="D16" s="22"/>
    </row>
    <row r="17" spans="1:4" ht="12.75">
      <c r="A17" s="130" t="s">
        <v>35</v>
      </c>
      <c r="B17" s="130"/>
      <c r="C17" s="130"/>
      <c r="D17" s="130"/>
    </row>
    <row r="18" spans="1:4" ht="12.75">
      <c r="A18" s="178" t="s">
        <v>36</v>
      </c>
      <c r="B18" s="178"/>
      <c r="C18" s="178"/>
      <c r="D18" s="178"/>
    </row>
    <row r="19" spans="1:4" ht="12.75">
      <c r="A19" s="17">
        <v>1</v>
      </c>
      <c r="B19" s="137" t="s">
        <v>37</v>
      </c>
      <c r="C19" s="137"/>
      <c r="D19" s="17" t="s">
        <v>162</v>
      </c>
    </row>
    <row r="20" spans="1:4" ht="12.75">
      <c r="A20" s="17">
        <v>2</v>
      </c>
      <c r="B20" s="137" t="s">
        <v>38</v>
      </c>
      <c r="C20" s="137"/>
      <c r="D20" s="17" t="s">
        <v>163</v>
      </c>
    </row>
    <row r="21" spans="1:4" ht="12.75">
      <c r="A21" s="17">
        <v>3</v>
      </c>
      <c r="B21" s="137" t="s">
        <v>39</v>
      </c>
      <c r="C21" s="137"/>
      <c r="D21" s="76"/>
    </row>
    <row r="22" spans="1:4" ht="12.75">
      <c r="A22" s="17">
        <v>4</v>
      </c>
      <c r="B22" s="137" t="s">
        <v>40</v>
      </c>
      <c r="C22" s="137"/>
      <c r="D22" s="17" t="s">
        <v>162</v>
      </c>
    </row>
    <row r="23" spans="1:4" ht="12.75">
      <c r="A23" s="17">
        <v>5</v>
      </c>
      <c r="B23" s="137" t="s">
        <v>41</v>
      </c>
      <c r="C23" s="137"/>
      <c r="D23" s="18"/>
    </row>
    <row r="24" spans="1:4">
      <c r="A24" s="20"/>
      <c r="B24" s="20"/>
      <c r="C24" s="21"/>
      <c r="D24" s="20"/>
    </row>
    <row r="25" spans="1:4" ht="12.75" customHeight="1">
      <c r="A25" s="130" t="s">
        <v>42</v>
      </c>
      <c r="B25" s="130"/>
      <c r="C25" s="130"/>
      <c r="D25" s="130"/>
    </row>
    <row r="26" spans="1:4" ht="30" customHeight="1">
      <c r="A26" s="24">
        <v>1</v>
      </c>
      <c r="B26" s="178" t="s">
        <v>43</v>
      </c>
      <c r="C26" s="178"/>
      <c r="D26" s="24" t="s">
        <v>44</v>
      </c>
    </row>
    <row r="27" spans="1:4" ht="12.75">
      <c r="A27" s="86" t="s">
        <v>25</v>
      </c>
      <c r="B27" s="137" t="s">
        <v>45</v>
      </c>
      <c r="C27" s="137"/>
      <c r="D27" s="77">
        <f>'Motorista Curitiba'!D28/220</f>
        <v>0</v>
      </c>
    </row>
    <row r="28" spans="1:4" ht="12.75">
      <c r="A28" s="86" t="s">
        <v>27</v>
      </c>
      <c r="B28" s="44" t="s">
        <v>209</v>
      </c>
      <c r="C28" s="91">
        <v>1</v>
      </c>
      <c r="D28" s="77">
        <f>D27*C28</f>
        <v>0</v>
      </c>
    </row>
    <row r="29" spans="1:4" ht="12.75">
      <c r="A29" s="86" t="s">
        <v>29</v>
      </c>
      <c r="B29" s="44" t="s">
        <v>211</v>
      </c>
      <c r="C29" s="91">
        <v>0.2</v>
      </c>
      <c r="D29" s="77">
        <f>D28*C29</f>
        <v>0</v>
      </c>
    </row>
    <row r="30" spans="1:4" ht="12.75">
      <c r="A30" s="86" t="s">
        <v>31</v>
      </c>
      <c r="B30" s="137" t="s">
        <v>155</v>
      </c>
      <c r="C30" s="137"/>
      <c r="D30" s="77">
        <f>(D27+D28)/25*5</f>
        <v>0</v>
      </c>
    </row>
    <row r="31" spans="1:4" ht="12.75">
      <c r="A31" s="179" t="s">
        <v>47</v>
      </c>
      <c r="B31" s="180"/>
      <c r="C31" s="181"/>
      <c r="D31" s="26">
        <f>SUM(D27:D30)</f>
        <v>0</v>
      </c>
    </row>
    <row r="32" spans="1:4" ht="26.25" customHeight="1">
      <c r="A32" s="182" t="s">
        <v>48</v>
      </c>
      <c r="B32" s="183"/>
      <c r="C32" s="183"/>
      <c r="D32" s="183"/>
    </row>
    <row r="33" spans="1:4" ht="12.75">
      <c r="A33" s="166"/>
      <c r="B33" s="167"/>
      <c r="C33" s="167"/>
      <c r="D33" s="167"/>
    </row>
    <row r="34" spans="1:4" ht="12.75">
      <c r="A34" s="166" t="s">
        <v>49</v>
      </c>
      <c r="B34" s="167"/>
      <c r="C34" s="167"/>
      <c r="D34" s="167"/>
    </row>
    <row r="35" spans="1:4" ht="12.75">
      <c r="A35" s="166" t="s">
        <v>50</v>
      </c>
      <c r="B35" s="167"/>
      <c r="C35" s="167"/>
      <c r="D35" s="167"/>
    </row>
    <row r="36" spans="1:4" ht="25.5">
      <c r="A36" s="87" t="s">
        <v>51</v>
      </c>
      <c r="B36" s="87" t="s">
        <v>52</v>
      </c>
      <c r="C36" s="87" t="s">
        <v>53</v>
      </c>
      <c r="D36" s="87" t="s">
        <v>44</v>
      </c>
    </row>
    <row r="37" spans="1:4" ht="12.75">
      <c r="A37" s="27" t="s">
        <v>25</v>
      </c>
      <c r="B37" s="28" t="s">
        <v>54</v>
      </c>
      <c r="C37" s="29">
        <v>8.3299999999999999E-2</v>
      </c>
      <c r="D37" s="30">
        <f>C37*D31</f>
        <v>0</v>
      </c>
    </row>
    <row r="38" spans="1:4" ht="25.5">
      <c r="A38" s="69" t="s">
        <v>27</v>
      </c>
      <c r="B38" s="43" t="s">
        <v>55</v>
      </c>
      <c r="C38" s="70">
        <v>2.7799999999999998E-2</v>
      </c>
      <c r="D38" s="71">
        <f>D31*C38</f>
        <v>0</v>
      </c>
    </row>
    <row r="39" spans="1:4" ht="12.75">
      <c r="A39" s="135" t="s">
        <v>56</v>
      </c>
      <c r="B39" s="135"/>
      <c r="C39" s="31">
        <f>SUM(C37:C38)</f>
        <v>0.1111</v>
      </c>
      <c r="D39" s="32">
        <f>SUM(D37:D38)</f>
        <v>0</v>
      </c>
    </row>
    <row r="40" spans="1:4" ht="15" customHeight="1">
      <c r="A40" s="27" t="s">
        <v>29</v>
      </c>
      <c r="B40" s="28" t="s">
        <v>57</v>
      </c>
      <c r="C40" s="29">
        <v>3.2800000000000003E-2</v>
      </c>
      <c r="D40" s="30">
        <f>D31*C40</f>
        <v>0</v>
      </c>
    </row>
    <row r="41" spans="1:4" ht="24" customHeight="1">
      <c r="A41" s="135" t="s">
        <v>58</v>
      </c>
      <c r="B41" s="135"/>
      <c r="C41" s="31">
        <f>SUM(C39:C40)</f>
        <v>0.1439</v>
      </c>
      <c r="D41" s="32">
        <f>SUM(D39:D40)</f>
        <v>0</v>
      </c>
    </row>
    <row r="42" spans="1:4" ht="46.5" customHeight="1">
      <c r="A42" s="168" t="s">
        <v>59</v>
      </c>
      <c r="B42" s="169"/>
      <c r="C42" s="169"/>
      <c r="D42" s="170"/>
    </row>
    <row r="43" spans="1:4" ht="31.5" customHeight="1">
      <c r="A43" s="171" t="s">
        <v>60</v>
      </c>
      <c r="B43" s="172"/>
      <c r="C43" s="172"/>
      <c r="D43" s="173"/>
    </row>
    <row r="44" spans="1:4" ht="56.25" customHeight="1">
      <c r="A44" s="174" t="s">
        <v>61</v>
      </c>
      <c r="B44" s="175"/>
      <c r="C44" s="175"/>
      <c r="D44" s="176"/>
    </row>
    <row r="45" spans="1:4" ht="12.75" customHeight="1">
      <c r="A45" s="83"/>
      <c r="B45" s="84"/>
      <c r="C45" s="84"/>
      <c r="D45" s="84"/>
    </row>
    <row r="46" spans="1:4" ht="12.75">
      <c r="A46" s="139" t="s">
        <v>62</v>
      </c>
      <c r="B46" s="140"/>
      <c r="C46" s="140"/>
      <c r="D46" s="140"/>
    </row>
    <row r="47" spans="1:4" ht="26.25" customHeight="1">
      <c r="A47" s="33" t="s">
        <v>63</v>
      </c>
      <c r="B47" s="33" t="s">
        <v>64</v>
      </c>
      <c r="C47" s="33" t="s">
        <v>53</v>
      </c>
      <c r="D47" s="33" t="s">
        <v>44</v>
      </c>
    </row>
    <row r="48" spans="1:4" ht="12.75">
      <c r="A48" s="34" t="s">
        <v>25</v>
      </c>
      <c r="B48" s="35" t="s">
        <v>65</v>
      </c>
      <c r="C48" s="36">
        <f>[1]PARÂMETROS!B35</f>
        <v>0.2</v>
      </c>
      <c r="D48" s="37">
        <f>D31*C48</f>
        <v>0</v>
      </c>
    </row>
    <row r="49" spans="1:4" ht="12.75">
      <c r="A49" s="34" t="s">
        <v>27</v>
      </c>
      <c r="B49" s="35" t="s">
        <v>66</v>
      </c>
      <c r="C49" s="36">
        <f>[1]PARÂMETROS!B36</f>
        <v>2.5000000000000001E-2</v>
      </c>
      <c r="D49" s="37">
        <f>D31*C49</f>
        <v>0</v>
      </c>
    </row>
    <row r="50" spans="1:4" ht="12.75">
      <c r="A50" s="34" t="s">
        <v>29</v>
      </c>
      <c r="B50" s="35" t="s">
        <v>67</v>
      </c>
      <c r="C50" s="90"/>
      <c r="D50" s="78">
        <f>D31*C50</f>
        <v>0</v>
      </c>
    </row>
    <row r="51" spans="1:4" ht="53.25" customHeight="1">
      <c r="A51" s="34" t="s">
        <v>31</v>
      </c>
      <c r="B51" s="35" t="s">
        <v>68</v>
      </c>
      <c r="C51" s="36">
        <f>[1]PARÂMETROS!B38</f>
        <v>1.4999999999999999E-2</v>
      </c>
      <c r="D51" s="37">
        <f>D31*C51</f>
        <v>0</v>
      </c>
    </row>
    <row r="52" spans="1:4" ht="40.5" customHeight="1">
      <c r="A52" s="34" t="s">
        <v>33</v>
      </c>
      <c r="B52" s="35" t="s">
        <v>69</v>
      </c>
      <c r="C52" s="36">
        <f>[1]PARÂMETROS!B39</f>
        <v>0.01</v>
      </c>
      <c r="D52" s="37">
        <f>D31*C52</f>
        <v>0</v>
      </c>
    </row>
    <row r="53" spans="1:4" ht="51.75" customHeight="1">
      <c r="A53" s="34" t="s">
        <v>70</v>
      </c>
      <c r="B53" s="35" t="s">
        <v>71</v>
      </c>
      <c r="C53" s="36">
        <f>[1]PARÂMETROS!B40</f>
        <v>6.0000000000000001E-3</v>
      </c>
      <c r="D53" s="37">
        <f>D31*C53</f>
        <v>0</v>
      </c>
    </row>
    <row r="54" spans="1:4" ht="15" customHeight="1">
      <c r="A54" s="34" t="s">
        <v>72</v>
      </c>
      <c r="B54" s="35" t="s">
        <v>73</v>
      </c>
      <c r="C54" s="36">
        <f>[1]PARÂMETROS!B41</f>
        <v>2E-3</v>
      </c>
      <c r="D54" s="37">
        <f>D31*C54</f>
        <v>0</v>
      </c>
    </row>
    <row r="55" spans="1:4" ht="25.5" customHeight="1">
      <c r="A55" s="34" t="s">
        <v>74</v>
      </c>
      <c r="B55" s="35" t="s">
        <v>75</v>
      </c>
      <c r="C55" s="36">
        <f>[1]PARÂMETROS!B42</f>
        <v>0.08</v>
      </c>
      <c r="D55" s="37">
        <f>D31*C55</f>
        <v>0</v>
      </c>
    </row>
    <row r="56" spans="1:4" ht="17.25" customHeight="1">
      <c r="A56" s="177" t="s">
        <v>76</v>
      </c>
      <c r="B56" s="177"/>
      <c r="C56" s="38">
        <f>SUM(C48:C55)</f>
        <v>0.33800000000000002</v>
      </c>
      <c r="D56" s="39">
        <f>SUM(D48:D55)</f>
        <v>0</v>
      </c>
    </row>
    <row r="57" spans="1:4" ht="33.75" customHeight="1">
      <c r="A57" s="168" t="s">
        <v>77</v>
      </c>
      <c r="B57" s="169"/>
      <c r="C57" s="169"/>
      <c r="D57" s="170"/>
    </row>
    <row r="58" spans="1:4" ht="27.75" customHeight="1">
      <c r="A58" s="171" t="s">
        <v>78</v>
      </c>
      <c r="B58" s="172"/>
      <c r="C58" s="172"/>
      <c r="D58" s="173"/>
    </row>
    <row r="59" spans="1:4" ht="27.75" customHeight="1">
      <c r="A59" s="174" t="s">
        <v>79</v>
      </c>
      <c r="B59" s="175"/>
      <c r="C59" s="175"/>
      <c r="D59" s="176"/>
    </row>
    <row r="60" spans="1:4" ht="15" customHeight="1">
      <c r="A60" s="150"/>
      <c r="B60" s="151"/>
      <c r="C60" s="151"/>
      <c r="D60" s="151"/>
    </row>
    <row r="61" spans="1:4" ht="12.75">
      <c r="A61" s="139" t="s">
        <v>87</v>
      </c>
      <c r="B61" s="140"/>
      <c r="C61" s="140"/>
      <c r="D61" s="140"/>
    </row>
    <row r="62" spans="1:4" ht="12.75">
      <c r="A62" s="87">
        <v>2</v>
      </c>
      <c r="B62" s="87" t="s">
        <v>88</v>
      </c>
      <c r="C62" s="87" t="s">
        <v>53</v>
      </c>
      <c r="D62" s="87" t="s">
        <v>44</v>
      </c>
    </row>
    <row r="63" spans="1:4" ht="18" customHeight="1">
      <c r="A63" s="17" t="s">
        <v>51</v>
      </c>
      <c r="B63" s="44" t="s">
        <v>52</v>
      </c>
      <c r="C63" s="73">
        <f>C41</f>
        <v>0.1439</v>
      </c>
      <c r="D63" s="58">
        <f>D41</f>
        <v>0</v>
      </c>
    </row>
    <row r="64" spans="1:4" ht="14.25" customHeight="1">
      <c r="A64" s="17" t="s">
        <v>63</v>
      </c>
      <c r="B64" s="44" t="s">
        <v>64</v>
      </c>
      <c r="C64" s="73">
        <f>C56</f>
        <v>0.33800000000000002</v>
      </c>
      <c r="D64" s="58">
        <f>D56</f>
        <v>0</v>
      </c>
    </row>
    <row r="65" spans="1:4" ht="15.75" customHeight="1">
      <c r="A65" s="135" t="s">
        <v>90</v>
      </c>
      <c r="B65" s="135"/>
      <c r="C65" s="49" t="s">
        <v>89</v>
      </c>
      <c r="D65" s="50">
        <f>SUM(D63:D64)</f>
        <v>0</v>
      </c>
    </row>
    <row r="66" spans="1:4">
      <c r="A66" s="51"/>
      <c r="B66" s="52"/>
      <c r="C66" s="52"/>
      <c r="D66" s="52"/>
    </row>
    <row r="67" spans="1:4" ht="15" customHeight="1">
      <c r="A67" s="51"/>
      <c r="B67" s="52"/>
      <c r="C67" s="52"/>
      <c r="D67" s="52"/>
    </row>
    <row r="68" spans="1:4" ht="27" customHeight="1">
      <c r="A68" s="139" t="s">
        <v>91</v>
      </c>
      <c r="B68" s="140"/>
      <c r="C68" s="140"/>
      <c r="D68" s="140"/>
    </row>
    <row r="69" spans="1:4" ht="12.75">
      <c r="A69" s="87">
        <v>3</v>
      </c>
      <c r="B69" s="87" t="s">
        <v>92</v>
      </c>
      <c r="C69" s="87" t="s">
        <v>53</v>
      </c>
      <c r="D69" s="87" t="s">
        <v>44</v>
      </c>
    </row>
    <row r="70" spans="1:4" ht="29.25" customHeight="1">
      <c r="A70" s="17" t="s">
        <v>25</v>
      </c>
      <c r="B70" s="44" t="s">
        <v>93</v>
      </c>
      <c r="C70" s="53">
        <v>4.1999999999999997E-3</v>
      </c>
      <c r="D70" s="58">
        <f t="shared" ref="D70:D75" si="0">D$31*C70</f>
        <v>0</v>
      </c>
    </row>
    <row r="71" spans="1:4" ht="37.5">
      <c r="A71" s="17" t="s">
        <v>27</v>
      </c>
      <c r="B71" s="44" t="s">
        <v>94</v>
      </c>
      <c r="C71" s="53">
        <f>C70*C55</f>
        <v>3.3599999999999998E-4</v>
      </c>
      <c r="D71" s="58">
        <f t="shared" si="0"/>
        <v>0</v>
      </c>
    </row>
    <row r="72" spans="1:4" ht="62.25">
      <c r="A72" s="17" t="s">
        <v>29</v>
      </c>
      <c r="B72" s="44" t="s">
        <v>95</v>
      </c>
      <c r="C72" s="53">
        <f>40%*C56*C70</f>
        <v>5.6784000000000001E-4</v>
      </c>
      <c r="D72" s="58">
        <f t="shared" si="0"/>
        <v>0</v>
      </c>
    </row>
    <row r="73" spans="1:4" ht="12.75">
      <c r="A73" s="17" t="s">
        <v>31</v>
      </c>
      <c r="B73" s="44" t="s">
        <v>96</v>
      </c>
      <c r="C73" s="53">
        <v>1.9400000000000001E-2</v>
      </c>
      <c r="D73" s="58">
        <f t="shared" si="0"/>
        <v>0</v>
      </c>
    </row>
    <row r="74" spans="1:4" ht="62.25">
      <c r="A74" s="17" t="s">
        <v>33</v>
      </c>
      <c r="B74" s="44" t="s">
        <v>97</v>
      </c>
      <c r="C74" s="53">
        <f>C56*C73</f>
        <v>6.5572000000000009E-3</v>
      </c>
      <c r="D74" s="58">
        <f t="shared" si="0"/>
        <v>0</v>
      </c>
    </row>
    <row r="75" spans="1:4" ht="62.25">
      <c r="A75" s="17" t="s">
        <v>70</v>
      </c>
      <c r="B75" s="44" t="s">
        <v>98</v>
      </c>
      <c r="C75" s="53">
        <f>40%*C56*C73</f>
        <v>2.6228800000000002E-3</v>
      </c>
      <c r="D75" s="58">
        <f t="shared" si="0"/>
        <v>0</v>
      </c>
    </row>
    <row r="76" spans="1:4" ht="12.75">
      <c r="A76" s="135" t="s">
        <v>99</v>
      </c>
      <c r="B76" s="135"/>
      <c r="C76" s="54">
        <f>SUM(C70:C75)</f>
        <v>3.3683919999999999E-2</v>
      </c>
      <c r="D76" s="50">
        <f>SUM(D70:D75)</f>
        <v>0</v>
      </c>
    </row>
    <row r="77" spans="1:4" ht="60" customHeight="1">
      <c r="A77" s="152" t="s">
        <v>100</v>
      </c>
      <c r="B77" s="153"/>
      <c r="C77" s="153"/>
      <c r="D77" s="153"/>
    </row>
    <row r="78" spans="1:4" ht="15" customHeight="1">
      <c r="A78" s="166"/>
      <c r="B78" s="167"/>
      <c r="C78" s="167"/>
      <c r="D78" s="167"/>
    </row>
    <row r="79" spans="1:4" ht="13.5" customHeight="1">
      <c r="A79" s="147" t="s">
        <v>124</v>
      </c>
      <c r="B79" s="147"/>
      <c r="C79" s="147"/>
      <c r="D79" s="147"/>
    </row>
    <row r="80" spans="1:4" ht="19.5" customHeight="1">
      <c r="A80" s="87">
        <v>6</v>
      </c>
      <c r="B80" s="87" t="s">
        <v>125</v>
      </c>
      <c r="C80" s="87" t="s">
        <v>53</v>
      </c>
      <c r="D80" s="87" t="s">
        <v>44</v>
      </c>
    </row>
    <row r="81" spans="1:4" ht="15" customHeight="1">
      <c r="A81" s="40" t="s">
        <v>25</v>
      </c>
      <c r="B81" s="59" t="s">
        <v>126</v>
      </c>
      <c r="C81" s="68">
        <v>0.05</v>
      </c>
      <c r="D81" s="60">
        <f>(D31+D65+D76)*C81</f>
        <v>0</v>
      </c>
    </row>
    <row r="82" spans="1:4" ht="15" customHeight="1">
      <c r="A82" s="40" t="s">
        <v>27</v>
      </c>
      <c r="B82" s="59" t="s">
        <v>127</v>
      </c>
      <c r="C82" s="68">
        <v>7.0000000000000007E-2</v>
      </c>
      <c r="D82" s="60">
        <f>(D31+D65+D76+D81)*C82</f>
        <v>0</v>
      </c>
    </row>
    <row r="83" spans="1:4" ht="15" customHeight="1">
      <c r="A83" s="40" t="s">
        <v>29</v>
      </c>
      <c r="B83" s="59" t="s">
        <v>128</v>
      </c>
      <c r="C83" s="61">
        <f>SUM(C84:C86)</f>
        <v>5.6499999999999995E-2</v>
      </c>
      <c r="D83" s="62">
        <f>((D96+D81+D82)/(1-C83))*C83</f>
        <v>0</v>
      </c>
    </row>
    <row r="84" spans="1:4" ht="15" customHeight="1">
      <c r="A84" s="63"/>
      <c r="B84" s="59" t="s">
        <v>129</v>
      </c>
      <c r="C84" s="68">
        <v>6.4999999999999997E-3</v>
      </c>
      <c r="D84" s="60">
        <f>((D96+D81+D82)/(1-C83))*C84</f>
        <v>0</v>
      </c>
    </row>
    <row r="85" spans="1:4" ht="15" customHeight="1">
      <c r="A85" s="63"/>
      <c r="B85" s="59" t="s">
        <v>130</v>
      </c>
      <c r="C85" s="68">
        <v>0.03</v>
      </c>
      <c r="D85" s="60">
        <f>((D96+D81+D82)/(1-C83))*C85</f>
        <v>0</v>
      </c>
    </row>
    <row r="86" spans="1:4" ht="15" customHeight="1">
      <c r="A86" s="63"/>
      <c r="B86" s="59" t="s">
        <v>131</v>
      </c>
      <c r="C86" s="68">
        <v>0.02</v>
      </c>
      <c r="D86" s="60">
        <f>((D96+D81+D82)/(1-C83))*C86</f>
        <v>0</v>
      </c>
    </row>
    <row r="87" spans="1:4" ht="20.25" customHeight="1">
      <c r="A87" s="45"/>
      <c r="B87" s="85" t="s">
        <v>132</v>
      </c>
      <c r="C87" s="56"/>
      <c r="D87" s="50">
        <f>D81+D82+D83</f>
        <v>0</v>
      </c>
    </row>
    <row r="88" spans="1:4" ht="14.25" customHeight="1">
      <c r="A88" s="64" t="s">
        <v>133</v>
      </c>
      <c r="B88" s="65"/>
      <c r="C88" s="65"/>
    </row>
    <row r="89" spans="1:4" ht="18.75" customHeight="1">
      <c r="A89" s="64" t="s">
        <v>134</v>
      </c>
    </row>
    <row r="90" spans="1:4"/>
    <row r="91" spans="1:4" ht="18" customHeight="1">
      <c r="A91" s="147" t="s">
        <v>135</v>
      </c>
      <c r="B91" s="147"/>
      <c r="C91" s="147"/>
      <c r="D91" s="147"/>
    </row>
    <row r="92" spans="1:4" ht="12.75">
      <c r="A92" s="45"/>
      <c r="B92" s="138" t="s">
        <v>136</v>
      </c>
      <c r="C92" s="138"/>
      <c r="D92" s="87" t="s">
        <v>137</v>
      </c>
    </row>
    <row r="93" spans="1:4" ht="18.75" customHeight="1">
      <c r="A93" s="17" t="s">
        <v>25</v>
      </c>
      <c r="B93" s="136" t="s">
        <v>138</v>
      </c>
      <c r="C93" s="136"/>
      <c r="D93" s="48">
        <f>D31</f>
        <v>0</v>
      </c>
    </row>
    <row r="94" spans="1:4" ht="19.5" customHeight="1">
      <c r="A94" s="17" t="s">
        <v>27</v>
      </c>
      <c r="B94" s="136" t="s">
        <v>139</v>
      </c>
      <c r="C94" s="136"/>
      <c r="D94" s="48">
        <f>D65</f>
        <v>0</v>
      </c>
    </row>
    <row r="95" spans="1:4" ht="12.75" customHeight="1">
      <c r="A95" s="66" t="s">
        <v>29</v>
      </c>
      <c r="B95" s="136" t="s">
        <v>140</v>
      </c>
      <c r="C95" s="136"/>
      <c r="D95" s="48">
        <f>D76</f>
        <v>0</v>
      </c>
    </row>
    <row r="96" spans="1:4" ht="12.75">
      <c r="A96" s="135" t="s">
        <v>143</v>
      </c>
      <c r="B96" s="135"/>
      <c r="C96" s="135"/>
      <c r="D96" s="50">
        <f>SUM(D93:D95)</f>
        <v>0</v>
      </c>
    </row>
    <row r="97" spans="1:4" ht="12.75">
      <c r="A97" s="66" t="s">
        <v>70</v>
      </c>
      <c r="B97" s="134" t="s">
        <v>144</v>
      </c>
      <c r="C97" s="134"/>
      <c r="D97" s="48">
        <f>D87</f>
        <v>0</v>
      </c>
    </row>
    <row r="98" spans="1:4" ht="12.75" customHeight="1">
      <c r="A98" s="135" t="s">
        <v>145</v>
      </c>
      <c r="B98" s="135"/>
      <c r="C98" s="135"/>
      <c r="D98" s="50">
        <f>TRUNC((D96+D97),2)</f>
        <v>0</v>
      </c>
    </row>
    <row r="99" spans="1:4">
      <c r="A99" s="123" t="s">
        <v>24</v>
      </c>
      <c r="B99" s="123"/>
      <c r="C99" s="123"/>
      <c r="D99" s="123"/>
    </row>
    <row r="100" spans="1:4"/>
    <row r="101" spans="1:4"/>
    <row r="102" spans="1:4"/>
    <row r="103" spans="1:4">
      <c r="C103" s="67"/>
    </row>
    <row r="104" spans="1:4"/>
    <row r="105" spans="1:4" ht="26.25" customHeight="1"/>
    <row r="106" spans="1:4"/>
    <row r="107" spans="1:4"/>
    <row r="108" spans="1:4"/>
    <row r="109" spans="1:4"/>
    <row r="110" spans="1:4"/>
    <row r="111" spans="1:4"/>
    <row r="112" spans="1:4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 ht="24" customHeight="1"/>
    <row r="133"/>
    <row r="134"/>
    <row r="135"/>
    <row r="136" ht="24" customHeight="1"/>
    <row r="137"/>
    <row r="138" ht="16.5" customHeight="1"/>
    <row r="139"/>
    <row r="140" ht="16.5" customHeight="1"/>
    <row r="141" ht="15.75" customHeight="1"/>
    <row r="142" ht="14.25" customHeight="1"/>
    <row r="143" ht="14.25" customHeight="1"/>
    <row r="144"/>
    <row r="146"/>
    <row r="147"/>
    <row r="148"/>
    <row r="149"/>
    <row r="150"/>
    <row r="151"/>
    <row r="152"/>
    <row r="153"/>
    <row r="154"/>
    <row r="155"/>
    <row r="156"/>
  </sheetData>
  <sheetProtection formatCells="0" formatColumns="0" formatRows="0" insertColumns="0" insertRows="0"/>
  <mergeCells count="52">
    <mergeCell ref="A96:C96"/>
    <mergeCell ref="B97:C97"/>
    <mergeCell ref="A98:C98"/>
    <mergeCell ref="A99:D99"/>
    <mergeCell ref="A79:D79"/>
    <mergeCell ref="A91:D91"/>
    <mergeCell ref="B92:C92"/>
    <mergeCell ref="B93:C93"/>
    <mergeCell ref="B94:C94"/>
    <mergeCell ref="B95:C95"/>
    <mergeCell ref="A78:D78"/>
    <mergeCell ref="A46:D46"/>
    <mergeCell ref="A56:B56"/>
    <mergeCell ref="A57:D57"/>
    <mergeCell ref="A58:D58"/>
    <mergeCell ref="A59:D59"/>
    <mergeCell ref="A60:D60"/>
    <mergeCell ref="A61:D61"/>
    <mergeCell ref="A65:B65"/>
    <mergeCell ref="A68:D68"/>
    <mergeCell ref="A76:B76"/>
    <mergeCell ref="A77:D77"/>
    <mergeCell ref="A44:D44"/>
    <mergeCell ref="B27:C27"/>
    <mergeCell ref="B30:C30"/>
    <mergeCell ref="A31:C31"/>
    <mergeCell ref="A32:D32"/>
    <mergeCell ref="A33:D33"/>
    <mergeCell ref="A34:D34"/>
    <mergeCell ref="A35:D35"/>
    <mergeCell ref="A39:B39"/>
    <mergeCell ref="A41:B41"/>
    <mergeCell ref="A42:D42"/>
    <mergeCell ref="A43:D43"/>
    <mergeCell ref="B26:C26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5:D25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44" max="3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57"/>
  <sheetViews>
    <sheetView showGridLines="0" topLeftCell="A16" zoomScaleNormal="100" zoomScaleSheetLayoutView="100" workbookViewId="0">
      <selection activeCell="D13" sqref="D13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2"/>
      <c r="C1" s="12"/>
      <c r="D1" s="13"/>
    </row>
    <row r="2" spans="1:4" ht="12.75">
      <c r="A2" s="5" t="s">
        <v>1</v>
      </c>
      <c r="B2" s="14"/>
      <c r="C2" s="14"/>
      <c r="D2" s="15"/>
    </row>
    <row r="3" spans="1:4" ht="12.75">
      <c r="A3" s="5" t="s">
        <v>2</v>
      </c>
      <c r="B3" s="14"/>
      <c r="C3" s="14"/>
      <c r="D3" s="15"/>
    </row>
    <row r="4" spans="1:4" ht="12.75">
      <c r="A4" s="5" t="s">
        <v>3</v>
      </c>
      <c r="B4" s="14"/>
      <c r="C4" s="14"/>
      <c r="D4" s="15"/>
    </row>
    <row r="5" spans="1:4" ht="12.75">
      <c r="A5" s="5" t="s">
        <v>4</v>
      </c>
      <c r="B5" s="14"/>
      <c r="C5" s="14"/>
      <c r="D5" s="15"/>
    </row>
    <row r="6" spans="1:4">
      <c r="A6" s="14"/>
      <c r="B6" s="14"/>
      <c r="C6" s="14"/>
      <c r="D6" s="14"/>
    </row>
    <row r="7" spans="1:4" ht="12.75">
      <c r="A7" s="131" t="s">
        <v>5</v>
      </c>
      <c r="B7" s="131"/>
      <c r="C7" s="132" t="s">
        <v>232</v>
      </c>
      <c r="D7" s="132"/>
    </row>
    <row r="8" spans="1:4" ht="12.75">
      <c r="A8" s="131" t="s">
        <v>6</v>
      </c>
      <c r="B8" s="131"/>
      <c r="C8" s="133" t="s">
        <v>153</v>
      </c>
      <c r="D8" s="133"/>
    </row>
    <row r="9" spans="1:4"/>
    <row r="10" spans="1:4">
      <c r="A10" s="20"/>
      <c r="B10" s="20"/>
      <c r="C10" s="21"/>
      <c r="D10" s="20"/>
    </row>
    <row r="11" spans="1:4" ht="12.75" customHeight="1">
      <c r="A11" s="130" t="s">
        <v>212</v>
      </c>
      <c r="B11" s="130"/>
      <c r="C11" s="130"/>
      <c r="D11" s="130"/>
    </row>
    <row r="12" spans="1:4" ht="30" customHeight="1">
      <c r="A12" s="82">
        <v>1</v>
      </c>
      <c r="B12" s="178" t="s">
        <v>175</v>
      </c>
      <c r="C12" s="178"/>
      <c r="D12" s="82" t="s">
        <v>44</v>
      </c>
    </row>
    <row r="13" spans="1:4" ht="12.75">
      <c r="A13" s="86" t="s">
        <v>25</v>
      </c>
      <c r="B13" s="137" t="s">
        <v>176</v>
      </c>
      <c r="C13" s="137"/>
      <c r="D13" s="77"/>
    </row>
    <row r="14" spans="1:4" ht="12.75">
      <c r="A14" s="86" t="s">
        <v>27</v>
      </c>
      <c r="B14" s="184" t="s">
        <v>46</v>
      </c>
      <c r="C14" s="185"/>
      <c r="D14" s="77">
        <f>'Motorista Sede SP'!C63</f>
        <v>0</v>
      </c>
    </row>
    <row r="15" spans="1:4" ht="12.75">
      <c r="A15" s="179" t="s">
        <v>47</v>
      </c>
      <c r="B15" s="180"/>
      <c r="C15" s="181"/>
      <c r="D15" s="26">
        <f>SUM(D13:D14)</f>
        <v>0</v>
      </c>
    </row>
    <row r="16" spans="1:4" ht="12.75">
      <c r="A16" s="166"/>
      <c r="B16" s="167"/>
      <c r="C16" s="167"/>
      <c r="D16" s="167"/>
    </row>
    <row r="17" spans="1:4" ht="12.75">
      <c r="A17" s="147" t="s">
        <v>177</v>
      </c>
      <c r="B17" s="147"/>
      <c r="C17" s="147"/>
      <c r="D17" s="147"/>
    </row>
    <row r="18" spans="1:4" ht="12.75">
      <c r="A18" s="87">
        <v>2</v>
      </c>
      <c r="B18" s="87" t="s">
        <v>125</v>
      </c>
      <c r="C18" s="87" t="s">
        <v>53</v>
      </c>
      <c r="D18" s="87" t="s">
        <v>44</v>
      </c>
    </row>
    <row r="19" spans="1:4" ht="12.75" customHeight="1">
      <c r="A19" s="40" t="s">
        <v>25</v>
      </c>
      <c r="B19" s="59" t="s">
        <v>126</v>
      </c>
      <c r="C19" s="68">
        <v>0.02</v>
      </c>
      <c r="D19" s="60">
        <f>(D15)*C19</f>
        <v>0</v>
      </c>
    </row>
    <row r="20" spans="1:4" ht="12" customHeight="1">
      <c r="A20" s="40" t="s">
        <v>27</v>
      </c>
      <c r="B20" s="59" t="s">
        <v>127</v>
      </c>
      <c r="C20" s="68">
        <v>0.02</v>
      </c>
      <c r="D20" s="60">
        <f>(D15+D19)*C20</f>
        <v>0</v>
      </c>
    </row>
    <row r="21" spans="1:4" ht="12.75" customHeight="1">
      <c r="A21" s="40" t="s">
        <v>29</v>
      </c>
      <c r="B21" s="59" t="s">
        <v>128</v>
      </c>
      <c r="C21" s="61">
        <f>SUM(C22:C24)</f>
        <v>5.6499999999999995E-2</v>
      </c>
      <c r="D21" s="62">
        <f>((D32+D19+D20)/(1-C21))*C21</f>
        <v>0</v>
      </c>
    </row>
    <row r="22" spans="1:4" ht="12.75">
      <c r="A22" s="63"/>
      <c r="B22" s="59" t="s">
        <v>129</v>
      </c>
      <c r="C22" s="68">
        <v>6.4999999999999997E-3</v>
      </c>
      <c r="D22" s="60">
        <f>((D32+D19+D20)/(1-C21))*C22</f>
        <v>0</v>
      </c>
    </row>
    <row r="23" spans="1:4" ht="15" customHeight="1">
      <c r="A23" s="63"/>
      <c r="B23" s="59" t="s">
        <v>130</v>
      </c>
      <c r="C23" s="68">
        <v>0.03</v>
      </c>
      <c r="D23" s="60">
        <f>((D32+D19+D20)/(1-C21))*C23</f>
        <v>0</v>
      </c>
    </row>
    <row r="24" spans="1:4" ht="24" customHeight="1">
      <c r="A24" s="63"/>
      <c r="B24" s="59" t="s">
        <v>131</v>
      </c>
      <c r="C24" s="80">
        <v>0.02</v>
      </c>
      <c r="D24" s="60">
        <f>((D32+D19+D20)/(1-C21))*C24</f>
        <v>0</v>
      </c>
    </row>
    <row r="25" spans="1:4" ht="18" customHeight="1">
      <c r="A25" s="45"/>
      <c r="B25" s="85" t="s">
        <v>132</v>
      </c>
      <c r="C25" s="56"/>
      <c r="D25" s="50">
        <f>D19+D20+D21</f>
        <v>0</v>
      </c>
    </row>
    <row r="26" spans="1:4" ht="14.25" customHeight="1">
      <c r="A26" s="64" t="s">
        <v>178</v>
      </c>
      <c r="B26" s="65"/>
      <c r="C26" s="65"/>
      <c r="D26" s="67"/>
    </row>
    <row r="27" spans="1:4" ht="16.5" customHeight="1">
      <c r="A27" s="64" t="s">
        <v>134</v>
      </c>
    </row>
    <row r="28" spans="1:4" ht="12.75" customHeight="1"/>
    <row r="29" spans="1:4" ht="12.75">
      <c r="A29" s="147" t="s">
        <v>135</v>
      </c>
      <c r="B29" s="147"/>
      <c r="C29" s="147"/>
      <c r="D29" s="147"/>
    </row>
    <row r="30" spans="1:4" ht="26.25" customHeight="1">
      <c r="A30" s="45"/>
      <c r="B30" s="138" t="s">
        <v>136</v>
      </c>
      <c r="C30" s="138"/>
      <c r="D30" s="87" t="s">
        <v>137</v>
      </c>
    </row>
    <row r="31" spans="1:4" ht="12.75">
      <c r="A31" s="17" t="s">
        <v>25</v>
      </c>
      <c r="B31" s="136" t="s">
        <v>179</v>
      </c>
      <c r="C31" s="136"/>
      <c r="D31" s="48">
        <f>D15</f>
        <v>0</v>
      </c>
    </row>
    <row r="32" spans="1:4" ht="12.75" customHeight="1">
      <c r="A32" s="186" t="s">
        <v>180</v>
      </c>
      <c r="B32" s="187"/>
      <c r="C32" s="188"/>
      <c r="D32" s="50">
        <f>SUM(D31:D31)</f>
        <v>0</v>
      </c>
    </row>
    <row r="33" spans="1:4" ht="12.75">
      <c r="A33" s="66" t="s">
        <v>27</v>
      </c>
      <c r="B33" s="136" t="s">
        <v>181</v>
      </c>
      <c r="C33" s="136"/>
      <c r="D33" s="48">
        <f>D25</f>
        <v>0</v>
      </c>
    </row>
    <row r="34" spans="1:4" ht="18" customHeight="1">
      <c r="A34" s="135" t="s">
        <v>145</v>
      </c>
      <c r="B34" s="135"/>
      <c r="C34" s="135"/>
      <c r="D34" s="50">
        <f>TRUNC((D32+D33),2)</f>
        <v>0</v>
      </c>
    </row>
    <row r="35" spans="1:4" ht="13.5" customHeight="1">
      <c r="A35" s="123" t="s">
        <v>24</v>
      </c>
      <c r="B35" s="123"/>
      <c r="C35" s="123"/>
      <c r="D35" s="123"/>
    </row>
    <row r="36" spans="1:4" ht="51.75" customHeight="1"/>
    <row r="37" spans="1:4" ht="15" customHeight="1"/>
    <row r="38" spans="1:4" ht="25.5" customHeight="1"/>
    <row r="39" spans="1:4" ht="17.25" customHeight="1">
      <c r="C39" s="67"/>
    </row>
    <row r="40" spans="1:4" ht="33.75" customHeight="1"/>
    <row r="41" spans="1:4" ht="27.75" customHeight="1"/>
    <row r="42" spans="1:4" ht="27.75" customHeight="1"/>
    <row r="43" spans="1:4" ht="15" customHeight="1"/>
    <row r="44" spans="1:4"/>
    <row r="45" spans="1:4"/>
    <row r="46" spans="1:4" ht="18" customHeight="1"/>
    <row r="47" spans="1:4" ht="14.25" customHeight="1"/>
    <row r="48" spans="1:4" ht="15.75" customHeight="1"/>
    <row r="49"/>
    <row r="50" ht="15" customHeight="1"/>
    <row r="51" ht="27" customHeight="1"/>
    <row r="52"/>
    <row r="53" ht="29.25" customHeight="1"/>
    <row r="54"/>
    <row r="55"/>
    <row r="56"/>
    <row r="57"/>
    <row r="58"/>
    <row r="59"/>
    <row r="60" ht="60" customHeight="1"/>
    <row r="61" ht="15" customHeight="1"/>
    <row r="62" ht="13.5" customHeight="1"/>
    <row r="63" ht="19.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20.25" customHeight="1"/>
    <row r="71" ht="14.25" customHeight="1"/>
    <row r="72" ht="18.75" customHeight="1"/>
    <row r="73"/>
    <row r="74" ht="18" customHeight="1"/>
    <row r="75"/>
    <row r="76" ht="18.75" customHeight="1"/>
    <row r="77" ht="19.5" customHeight="1"/>
    <row r="78" ht="12.75" customHeight="1"/>
    <row r="79"/>
    <row r="80"/>
    <row r="81" ht="12.75" customHeight="1"/>
    <row r="82"/>
    <row r="83"/>
    <row r="84"/>
    <row r="85"/>
    <row r="86"/>
    <row r="87"/>
    <row r="88" ht="26.25" customHeight="1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 ht="24" customHeight="1"/>
    <row r="116"/>
    <row r="117"/>
    <row r="118"/>
    <row r="119" ht="24" customHeight="1"/>
    <row r="120"/>
    <row r="121" ht="16.5" customHeight="1"/>
    <row r="122"/>
    <row r="123" ht="16.5" customHeight="1"/>
    <row r="124" ht="15.75" customHeight="1"/>
    <row r="125" ht="14.25" customHeight="1"/>
    <row r="126" ht="14.25" customHeight="1"/>
    <row r="127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</sheetData>
  <sheetProtection formatCells="0" formatColumns="0" formatRows="0" insertColumns="0" insertRows="0"/>
  <mergeCells count="18">
    <mergeCell ref="A35:D35"/>
    <mergeCell ref="B13:C13"/>
    <mergeCell ref="B14:C14"/>
    <mergeCell ref="A15:C15"/>
    <mergeCell ref="A16:D16"/>
    <mergeCell ref="A17:D17"/>
    <mergeCell ref="A29:D29"/>
    <mergeCell ref="B30:C30"/>
    <mergeCell ref="B31:C31"/>
    <mergeCell ref="A32:C32"/>
    <mergeCell ref="B33:C33"/>
    <mergeCell ref="A34:C34"/>
    <mergeCell ref="B12:C12"/>
    <mergeCell ref="A7:B7"/>
    <mergeCell ref="C7:D7"/>
    <mergeCell ref="A8:B8"/>
    <mergeCell ref="C8:D8"/>
    <mergeCell ref="A11:D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157"/>
  <sheetViews>
    <sheetView showGridLines="0" zoomScaleNormal="100" zoomScaleSheetLayoutView="100" workbookViewId="0">
      <selection activeCell="B13" sqref="B13:C13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2"/>
      <c r="C1" s="12"/>
      <c r="D1" s="13"/>
    </row>
    <row r="2" spans="1:4" ht="12.75">
      <c r="A2" s="5" t="s">
        <v>1</v>
      </c>
      <c r="B2" s="14"/>
      <c r="C2" s="14"/>
      <c r="D2" s="15"/>
    </row>
    <row r="3" spans="1:4" ht="12.75">
      <c r="A3" s="5" t="s">
        <v>2</v>
      </c>
      <c r="B3" s="14"/>
      <c r="C3" s="14"/>
      <c r="D3" s="15"/>
    </row>
    <row r="4" spans="1:4" ht="12.75">
      <c r="A4" s="5" t="s">
        <v>3</v>
      </c>
      <c r="B4" s="14"/>
      <c r="C4" s="14"/>
      <c r="D4" s="15"/>
    </row>
    <row r="5" spans="1:4" ht="12.75">
      <c r="A5" s="5" t="s">
        <v>4</v>
      </c>
      <c r="B5" s="14"/>
      <c r="C5" s="14"/>
      <c r="D5" s="15"/>
    </row>
    <row r="6" spans="1:4">
      <c r="A6" s="14"/>
      <c r="B6" s="14"/>
      <c r="C6" s="14"/>
      <c r="D6" s="14"/>
    </row>
    <row r="7" spans="1:4" ht="12.75">
      <c r="A7" s="131" t="s">
        <v>5</v>
      </c>
      <c r="B7" s="131"/>
      <c r="C7" s="132" t="s">
        <v>232</v>
      </c>
      <c r="D7" s="132"/>
    </row>
    <row r="8" spans="1:4" ht="12.75">
      <c r="A8" s="131" t="s">
        <v>6</v>
      </c>
      <c r="B8" s="131"/>
      <c r="C8" s="133" t="s">
        <v>233</v>
      </c>
      <c r="D8" s="133"/>
    </row>
    <row r="9" spans="1:4"/>
    <row r="10" spans="1:4">
      <c r="A10" s="20"/>
      <c r="B10" s="20"/>
      <c r="C10" s="21"/>
      <c r="D10" s="20"/>
    </row>
    <row r="11" spans="1:4" ht="12.75" customHeight="1">
      <c r="A11" s="130" t="s">
        <v>214</v>
      </c>
      <c r="B11" s="130"/>
      <c r="C11" s="130"/>
      <c r="D11" s="130"/>
    </row>
    <row r="12" spans="1:4" ht="30" customHeight="1">
      <c r="A12" s="82">
        <v>1</v>
      </c>
      <c r="B12" s="178" t="s">
        <v>175</v>
      </c>
      <c r="C12" s="178"/>
      <c r="D12" s="82" t="s">
        <v>44</v>
      </c>
    </row>
    <row r="13" spans="1:4" ht="12.75">
      <c r="A13" s="86" t="s">
        <v>25</v>
      </c>
      <c r="B13" s="137" t="s">
        <v>213</v>
      </c>
      <c r="C13" s="137"/>
      <c r="D13" s="77">
        <f>'Diária SP e PR (pernoite)'!D13/2</f>
        <v>0</v>
      </c>
    </row>
    <row r="14" spans="1:4" ht="12.75">
      <c r="A14" s="86" t="s">
        <v>27</v>
      </c>
      <c r="B14" s="184" t="s">
        <v>46</v>
      </c>
      <c r="C14" s="185"/>
      <c r="D14" s="77">
        <v>0</v>
      </c>
    </row>
    <row r="15" spans="1:4" ht="12.75">
      <c r="A15" s="179" t="s">
        <v>47</v>
      </c>
      <c r="B15" s="180"/>
      <c r="C15" s="181"/>
      <c r="D15" s="26">
        <f>SUM(D13:D14)</f>
        <v>0</v>
      </c>
    </row>
    <row r="16" spans="1:4" ht="12.75">
      <c r="A16" s="166"/>
      <c r="B16" s="167"/>
      <c r="C16" s="167"/>
      <c r="D16" s="167"/>
    </row>
    <row r="17" spans="1:4" ht="12.75">
      <c r="A17" s="147" t="s">
        <v>177</v>
      </c>
      <c r="B17" s="147"/>
      <c r="C17" s="147"/>
      <c r="D17" s="147"/>
    </row>
    <row r="18" spans="1:4" ht="12.75">
      <c r="A18" s="87">
        <v>2</v>
      </c>
      <c r="B18" s="87" t="s">
        <v>125</v>
      </c>
      <c r="C18" s="87" t="s">
        <v>53</v>
      </c>
      <c r="D18" s="87" t="s">
        <v>44</v>
      </c>
    </row>
    <row r="19" spans="1:4" ht="12.75" customHeight="1">
      <c r="A19" s="40" t="s">
        <v>25</v>
      </c>
      <c r="B19" s="59" t="s">
        <v>126</v>
      </c>
      <c r="C19" s="68">
        <v>0.02</v>
      </c>
      <c r="D19" s="60">
        <f>(D15)*C19</f>
        <v>0</v>
      </c>
    </row>
    <row r="20" spans="1:4" ht="12" customHeight="1">
      <c r="A20" s="40" t="s">
        <v>27</v>
      </c>
      <c r="B20" s="59" t="s">
        <v>127</v>
      </c>
      <c r="C20" s="68">
        <v>0.02</v>
      </c>
      <c r="D20" s="60">
        <f>(D15+D19)*C20</f>
        <v>0</v>
      </c>
    </row>
    <row r="21" spans="1:4" ht="12.75" customHeight="1">
      <c r="A21" s="40" t="s">
        <v>29</v>
      </c>
      <c r="B21" s="59" t="s">
        <v>128</v>
      </c>
      <c r="C21" s="61">
        <f>SUM(C22:C24)</f>
        <v>5.6499999999999995E-2</v>
      </c>
      <c r="D21" s="62">
        <f>((D32+D19+D20)/(1-C21))*C21</f>
        <v>0</v>
      </c>
    </row>
    <row r="22" spans="1:4" ht="12.75">
      <c r="A22" s="63"/>
      <c r="B22" s="59" t="s">
        <v>129</v>
      </c>
      <c r="C22" s="68">
        <v>6.4999999999999997E-3</v>
      </c>
      <c r="D22" s="60">
        <f>((D32+D19+D20)/(1-C21))*C22</f>
        <v>0</v>
      </c>
    </row>
    <row r="23" spans="1:4" ht="15" customHeight="1">
      <c r="A23" s="63"/>
      <c r="B23" s="59" t="s">
        <v>130</v>
      </c>
      <c r="C23" s="68">
        <v>0.03</v>
      </c>
      <c r="D23" s="60">
        <f>((D32+D19+D20)/(1-C21))*C23</f>
        <v>0</v>
      </c>
    </row>
    <row r="24" spans="1:4" ht="24" customHeight="1">
      <c r="A24" s="63"/>
      <c r="B24" s="59" t="s">
        <v>131</v>
      </c>
      <c r="C24" s="80">
        <v>0.02</v>
      </c>
      <c r="D24" s="60">
        <f>((D32+D19+D20)/(1-C21))*C24</f>
        <v>0</v>
      </c>
    </row>
    <row r="25" spans="1:4" ht="18" customHeight="1">
      <c r="A25" s="45"/>
      <c r="B25" s="85" t="s">
        <v>132</v>
      </c>
      <c r="C25" s="56"/>
      <c r="D25" s="50">
        <f>D19+D20+D21</f>
        <v>0</v>
      </c>
    </row>
    <row r="26" spans="1:4" ht="14.25" customHeight="1">
      <c r="A26" s="64" t="s">
        <v>178</v>
      </c>
      <c r="B26" s="65"/>
      <c r="C26" s="65"/>
      <c r="D26" s="67"/>
    </row>
    <row r="27" spans="1:4" ht="16.5" customHeight="1">
      <c r="A27" s="64" t="s">
        <v>134</v>
      </c>
    </row>
    <row r="28" spans="1:4" ht="12.75" customHeight="1"/>
    <row r="29" spans="1:4" ht="12.75">
      <c r="A29" s="147" t="s">
        <v>135</v>
      </c>
      <c r="B29" s="147"/>
      <c r="C29" s="147"/>
      <c r="D29" s="147"/>
    </row>
    <row r="30" spans="1:4" ht="26.25" customHeight="1">
      <c r="A30" s="45"/>
      <c r="B30" s="138" t="s">
        <v>136</v>
      </c>
      <c r="C30" s="138"/>
      <c r="D30" s="87" t="s">
        <v>137</v>
      </c>
    </row>
    <row r="31" spans="1:4" ht="12.75">
      <c r="A31" s="17" t="s">
        <v>25</v>
      </c>
      <c r="B31" s="136" t="s">
        <v>179</v>
      </c>
      <c r="C31" s="136"/>
      <c r="D31" s="48">
        <f>D15</f>
        <v>0</v>
      </c>
    </row>
    <row r="32" spans="1:4" ht="12.75" customHeight="1">
      <c r="A32" s="186" t="s">
        <v>180</v>
      </c>
      <c r="B32" s="187"/>
      <c r="C32" s="188"/>
      <c r="D32" s="50">
        <f>SUM(D31:D31)</f>
        <v>0</v>
      </c>
    </row>
    <row r="33" spans="1:4" ht="12.75">
      <c r="A33" s="66" t="s">
        <v>27</v>
      </c>
      <c r="B33" s="136" t="s">
        <v>181</v>
      </c>
      <c r="C33" s="136"/>
      <c r="D33" s="48">
        <f>D25</f>
        <v>0</v>
      </c>
    </row>
    <row r="34" spans="1:4" ht="18" customHeight="1">
      <c r="A34" s="135" t="s">
        <v>145</v>
      </c>
      <c r="B34" s="135"/>
      <c r="C34" s="135"/>
      <c r="D34" s="50">
        <f>TRUNC((D32+D33),2)</f>
        <v>0</v>
      </c>
    </row>
    <row r="35" spans="1:4" ht="13.5" customHeight="1">
      <c r="A35" s="123" t="s">
        <v>24</v>
      </c>
      <c r="B35" s="123"/>
      <c r="C35" s="123"/>
      <c r="D35" s="123"/>
    </row>
    <row r="36" spans="1:4" ht="51.75" customHeight="1"/>
    <row r="37" spans="1:4" ht="15" customHeight="1"/>
    <row r="38" spans="1:4" ht="25.5" customHeight="1"/>
    <row r="39" spans="1:4" ht="17.25" customHeight="1">
      <c r="C39" s="67"/>
    </row>
    <row r="40" spans="1:4" ht="33.75" customHeight="1"/>
    <row r="41" spans="1:4" ht="27.75" customHeight="1"/>
    <row r="42" spans="1:4" ht="27.75" customHeight="1"/>
    <row r="43" spans="1:4" ht="15" customHeight="1"/>
    <row r="44" spans="1:4"/>
    <row r="45" spans="1:4"/>
    <row r="46" spans="1:4" ht="18" customHeight="1"/>
    <row r="47" spans="1:4" ht="14.25" customHeight="1"/>
    <row r="48" spans="1:4" ht="15.75" customHeight="1"/>
    <row r="49"/>
    <row r="50" ht="15" customHeight="1"/>
    <row r="51" ht="27" customHeight="1"/>
    <row r="52"/>
    <row r="53" ht="29.25" customHeight="1"/>
    <row r="54"/>
    <row r="55"/>
    <row r="56"/>
    <row r="57"/>
    <row r="58"/>
    <row r="59"/>
    <row r="60" ht="60" customHeight="1"/>
    <row r="61" ht="15" customHeight="1"/>
    <row r="62" ht="13.5" customHeight="1"/>
    <row r="63" ht="19.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20.25" customHeight="1"/>
    <row r="71" ht="14.25" customHeight="1"/>
    <row r="72" ht="18.75" customHeight="1"/>
    <row r="73"/>
    <row r="74" ht="18" customHeight="1"/>
    <row r="75"/>
    <row r="76" ht="18.75" customHeight="1"/>
    <row r="77" ht="19.5" customHeight="1"/>
    <row r="78" ht="12.75" customHeight="1"/>
    <row r="79"/>
    <row r="80"/>
    <row r="81" ht="12.75" customHeight="1"/>
    <row r="82"/>
    <row r="83"/>
    <row r="84"/>
    <row r="85"/>
    <row r="86"/>
    <row r="87"/>
    <row r="88" ht="26.25" customHeight="1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 ht="24" customHeight="1"/>
    <row r="116"/>
    <row r="117"/>
    <row r="118"/>
    <row r="119" ht="24" customHeight="1"/>
    <row r="120"/>
    <row r="121" ht="16.5" customHeight="1"/>
    <row r="122"/>
    <row r="123" ht="16.5" customHeight="1"/>
    <row r="124" ht="15.75" customHeight="1"/>
    <row r="125" ht="14.25" customHeight="1"/>
    <row r="126" ht="14.25" customHeight="1"/>
    <row r="127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</sheetData>
  <sheetProtection formatCells="0" formatColumns="0" formatRows="0" insertColumns="0" insertRows="0"/>
  <mergeCells count="18">
    <mergeCell ref="A35:D35"/>
    <mergeCell ref="A29:D29"/>
    <mergeCell ref="B30:C30"/>
    <mergeCell ref="B31:C31"/>
    <mergeCell ref="A32:C32"/>
    <mergeCell ref="B33:C33"/>
    <mergeCell ref="A34:C34"/>
    <mergeCell ref="B13:C13"/>
    <mergeCell ref="B14:C14"/>
    <mergeCell ref="A15:C15"/>
    <mergeCell ref="A16:D16"/>
    <mergeCell ref="A17:D17"/>
    <mergeCell ref="A11:D11"/>
    <mergeCell ref="B12:C12"/>
    <mergeCell ref="A7:B7"/>
    <mergeCell ref="C7:D7"/>
    <mergeCell ref="A8:B8"/>
    <mergeCell ref="C8:D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58"/>
  <sheetViews>
    <sheetView showGridLines="0" zoomScale="89" zoomScaleNormal="89" zoomScaleSheetLayoutView="100" workbookViewId="0">
      <selection activeCell="D28" sqref="D28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9.85546875" style="4" customWidth="1"/>
    <col min="5" max="5" width="17.42578125" style="4" hidden="1" customWidth="1"/>
    <col min="6" max="16382" width="0" style="4" hidden="1"/>
    <col min="16383" max="16383" width="3.28515625" style="4" customWidth="1"/>
    <col min="16384" max="16384" width="3.7109375" style="4" customWidth="1"/>
  </cols>
  <sheetData>
    <row r="1" spans="1:4" ht="12.75">
      <c r="A1" s="1" t="s">
        <v>0</v>
      </c>
      <c r="B1" s="12"/>
      <c r="C1" s="12"/>
      <c r="D1" s="13"/>
    </row>
    <row r="2" spans="1:4" ht="12.75">
      <c r="A2" s="5" t="s">
        <v>1</v>
      </c>
      <c r="B2" s="14"/>
      <c r="C2" s="14"/>
      <c r="D2" s="15"/>
    </row>
    <row r="3" spans="1:4" ht="12.75">
      <c r="A3" s="5" t="s">
        <v>2</v>
      </c>
      <c r="B3" s="14"/>
      <c r="C3" s="14"/>
      <c r="D3" s="15"/>
    </row>
    <row r="4" spans="1:4" ht="12.75">
      <c r="A4" s="5" t="s">
        <v>3</v>
      </c>
      <c r="B4" s="14"/>
      <c r="C4" s="14"/>
      <c r="D4" s="15"/>
    </row>
    <row r="5" spans="1:4" ht="12.75">
      <c r="A5" s="5" t="s">
        <v>4</v>
      </c>
      <c r="B5" s="14"/>
      <c r="C5" s="14"/>
      <c r="D5" s="15"/>
    </row>
    <row r="6" spans="1:4">
      <c r="A6" s="14"/>
      <c r="B6" s="14"/>
      <c r="C6" s="14"/>
      <c r="D6" s="14"/>
    </row>
    <row r="7" spans="1:4" ht="12.75">
      <c r="A7" s="131" t="s">
        <v>5</v>
      </c>
      <c r="B7" s="131"/>
      <c r="C7" s="132" t="s">
        <v>232</v>
      </c>
      <c r="D7" s="132"/>
    </row>
    <row r="8" spans="1:4" ht="12.75">
      <c r="A8" s="131" t="s">
        <v>6</v>
      </c>
      <c r="B8" s="131"/>
      <c r="C8" s="133" t="s">
        <v>233</v>
      </c>
      <c r="D8" s="133"/>
    </row>
    <row r="9" spans="1:4"/>
    <row r="10" spans="1:4" ht="12.75">
      <c r="A10" s="16"/>
      <c r="B10" s="16"/>
      <c r="C10" s="16"/>
      <c r="D10" s="16"/>
    </row>
    <row r="11" spans="1:4" ht="12.75">
      <c r="A11" s="17" t="s">
        <v>25</v>
      </c>
      <c r="B11" s="137" t="s">
        <v>26</v>
      </c>
      <c r="C11" s="137"/>
      <c r="D11" s="18"/>
    </row>
    <row r="12" spans="1:4" ht="12.75">
      <c r="A12" s="17" t="s">
        <v>27</v>
      </c>
      <c r="B12" s="137" t="s">
        <v>28</v>
      </c>
      <c r="C12" s="137"/>
      <c r="D12" s="82" t="s">
        <v>146</v>
      </c>
    </row>
    <row r="13" spans="1:4" ht="12.75">
      <c r="A13" s="17" t="s">
        <v>29</v>
      </c>
      <c r="B13" s="137" t="s">
        <v>30</v>
      </c>
      <c r="C13" s="137"/>
      <c r="D13" s="19"/>
    </row>
    <row r="14" spans="1:4" ht="12.75">
      <c r="A14" s="17" t="s">
        <v>31</v>
      </c>
      <c r="B14" s="184" t="s">
        <v>32</v>
      </c>
      <c r="C14" s="185"/>
      <c r="D14" s="19"/>
    </row>
    <row r="15" spans="1:4" ht="12.75">
      <c r="A15" s="17" t="s">
        <v>33</v>
      </c>
      <c r="B15" s="137" t="s">
        <v>34</v>
      </c>
      <c r="C15" s="137"/>
      <c r="D15" s="17">
        <v>12</v>
      </c>
    </row>
    <row r="16" spans="1:4" ht="12.75">
      <c r="A16" s="22"/>
      <c r="B16" s="106"/>
      <c r="C16" s="106"/>
      <c r="D16" s="22"/>
    </row>
    <row r="17" spans="1:4" ht="12.75">
      <c r="A17" s="130" t="s">
        <v>35</v>
      </c>
      <c r="B17" s="130"/>
      <c r="C17" s="130"/>
      <c r="D17" s="130"/>
    </row>
    <row r="18" spans="1:4" ht="12.75">
      <c r="A18" s="178" t="s">
        <v>36</v>
      </c>
      <c r="B18" s="178"/>
      <c r="C18" s="178"/>
      <c r="D18" s="178"/>
    </row>
    <row r="19" spans="1:4" ht="12.75">
      <c r="A19" s="17">
        <v>1</v>
      </c>
      <c r="B19" s="137" t="s">
        <v>37</v>
      </c>
      <c r="C19" s="137"/>
      <c r="D19" s="17" t="s">
        <v>162</v>
      </c>
    </row>
    <row r="20" spans="1:4" ht="12.75">
      <c r="A20" s="17">
        <v>2</v>
      </c>
      <c r="B20" s="137" t="s">
        <v>38</v>
      </c>
      <c r="C20" s="137"/>
      <c r="D20" s="17" t="s">
        <v>163</v>
      </c>
    </row>
    <row r="21" spans="1:4" ht="12.75">
      <c r="A21" s="17">
        <v>3</v>
      </c>
      <c r="B21" s="137" t="s">
        <v>39</v>
      </c>
      <c r="C21" s="137"/>
      <c r="D21" s="120"/>
    </row>
    <row r="22" spans="1:4" ht="12.75">
      <c r="A22" s="17">
        <v>4</v>
      </c>
      <c r="B22" s="137" t="s">
        <v>40</v>
      </c>
      <c r="C22" s="137"/>
      <c r="D22" s="17" t="s">
        <v>162</v>
      </c>
    </row>
    <row r="23" spans="1:4" ht="12.75">
      <c r="A23" s="17">
        <v>5</v>
      </c>
      <c r="B23" s="137" t="s">
        <v>41</v>
      </c>
      <c r="C23" s="137"/>
      <c r="D23" s="18"/>
    </row>
    <row r="24" spans="1:4">
      <c r="A24" s="20"/>
      <c r="B24" s="20"/>
      <c r="C24" s="21"/>
      <c r="D24" s="20"/>
    </row>
    <row r="25" spans="1:4" ht="12.75" customHeight="1">
      <c r="A25" s="130" t="s">
        <v>182</v>
      </c>
      <c r="B25" s="130"/>
      <c r="C25" s="130"/>
      <c r="D25" s="130"/>
    </row>
    <row r="26" spans="1:4" ht="30" customHeight="1">
      <c r="A26" s="82">
        <v>1</v>
      </c>
      <c r="B26" s="178" t="s">
        <v>175</v>
      </c>
      <c r="C26" s="178"/>
      <c r="D26" s="82" t="s">
        <v>44</v>
      </c>
    </row>
    <row r="27" spans="1:4" ht="12.75">
      <c r="A27" s="86" t="s">
        <v>25</v>
      </c>
      <c r="B27" s="137" t="s">
        <v>183</v>
      </c>
      <c r="C27" s="137"/>
      <c r="D27" s="77"/>
    </row>
    <row r="28" spans="1:4" ht="12.75">
      <c r="A28" s="179" t="s">
        <v>47</v>
      </c>
      <c r="B28" s="180"/>
      <c r="C28" s="181"/>
      <c r="D28" s="26">
        <f>SUM(D27:D27)</f>
        <v>0</v>
      </c>
    </row>
    <row r="29" spans="1:4" ht="12.75" customHeight="1">
      <c r="A29" s="123" t="s">
        <v>184</v>
      </c>
      <c r="B29" s="123"/>
      <c r="C29" s="123"/>
      <c r="D29" s="123"/>
    </row>
    <row r="30" spans="1:4" ht="12.75">
      <c r="A30" s="166"/>
      <c r="B30" s="167"/>
      <c r="C30" s="167"/>
      <c r="D30" s="167"/>
    </row>
    <row r="31" spans="1:4" ht="12.75">
      <c r="A31" s="147" t="s">
        <v>177</v>
      </c>
      <c r="B31" s="147"/>
      <c r="C31" s="147"/>
      <c r="D31" s="147"/>
    </row>
    <row r="32" spans="1:4" ht="12.75">
      <c r="A32" s="87">
        <v>2</v>
      </c>
      <c r="B32" s="87" t="s">
        <v>125</v>
      </c>
      <c r="C32" s="87" t="s">
        <v>53</v>
      </c>
      <c r="D32" s="87" t="s">
        <v>44</v>
      </c>
    </row>
    <row r="33" spans="1:4" ht="12.75">
      <c r="A33" s="40" t="s">
        <v>25</v>
      </c>
      <c r="B33" s="59" t="s">
        <v>126</v>
      </c>
      <c r="C33" s="68">
        <v>0.02</v>
      </c>
      <c r="D33" s="60">
        <f>(D28)*C33</f>
        <v>0</v>
      </c>
    </row>
    <row r="34" spans="1:4" ht="12.75">
      <c r="A34" s="40" t="s">
        <v>27</v>
      </c>
      <c r="B34" s="59" t="s">
        <v>127</v>
      </c>
      <c r="C34" s="68">
        <v>0.02</v>
      </c>
      <c r="D34" s="60">
        <f>(D28+D33)*C34</f>
        <v>0</v>
      </c>
    </row>
    <row r="35" spans="1:4" ht="12.75" customHeight="1">
      <c r="A35" s="40" t="s">
        <v>29</v>
      </c>
      <c r="B35" s="59" t="s">
        <v>128</v>
      </c>
      <c r="C35" s="61">
        <f>SUM(C36:C38)</f>
        <v>5.6499999999999995E-2</v>
      </c>
      <c r="D35" s="62">
        <f>((D46+D33+D34)/(1-C35))*C35</f>
        <v>0</v>
      </c>
    </row>
    <row r="36" spans="1:4" ht="12" customHeight="1">
      <c r="A36" s="63"/>
      <c r="B36" s="59" t="s">
        <v>129</v>
      </c>
      <c r="C36" s="68">
        <v>6.4999999999999997E-3</v>
      </c>
      <c r="D36" s="60">
        <f>((D46+D33+D34)/(1-C35))*C36</f>
        <v>0</v>
      </c>
    </row>
    <row r="37" spans="1:4" ht="12.75" customHeight="1">
      <c r="A37" s="63"/>
      <c r="B37" s="59" t="s">
        <v>130</v>
      </c>
      <c r="C37" s="68">
        <v>0.03</v>
      </c>
      <c r="D37" s="60">
        <f>((D46+D33+D34)/(1-C35))*C37</f>
        <v>0</v>
      </c>
    </row>
    <row r="38" spans="1:4" ht="12.75">
      <c r="A38" s="63"/>
      <c r="B38" s="59" t="s">
        <v>131</v>
      </c>
      <c r="C38" s="80">
        <v>0.02</v>
      </c>
      <c r="D38" s="60">
        <f>((D46+D33+D34)/(1-C35))*C38</f>
        <v>0</v>
      </c>
    </row>
    <row r="39" spans="1:4" ht="15" customHeight="1">
      <c r="A39" s="45"/>
      <c r="B39" s="85" t="s">
        <v>132</v>
      </c>
      <c r="C39" s="56"/>
      <c r="D39" s="50">
        <f>D33+D34+D35</f>
        <v>0</v>
      </c>
    </row>
    <row r="40" spans="1:4" ht="17.25" customHeight="1">
      <c r="A40" s="64" t="s">
        <v>185</v>
      </c>
      <c r="B40" s="65"/>
      <c r="C40" s="65"/>
      <c r="D40" s="67"/>
    </row>
    <row r="41" spans="1:4" ht="18" customHeight="1">
      <c r="A41" s="64" t="s">
        <v>134</v>
      </c>
    </row>
    <row r="42" spans="1:4" ht="14.25" customHeight="1"/>
    <row r="43" spans="1:4" ht="16.5" customHeight="1">
      <c r="A43" s="147" t="s">
        <v>135</v>
      </c>
      <c r="B43" s="147"/>
      <c r="C43" s="147"/>
      <c r="D43" s="147"/>
    </row>
    <row r="44" spans="1:4" ht="12.75" customHeight="1">
      <c r="A44" s="45"/>
      <c r="B44" s="138" t="s">
        <v>136</v>
      </c>
      <c r="C44" s="138"/>
      <c r="D44" s="87" t="s">
        <v>137</v>
      </c>
    </row>
    <row r="45" spans="1:4" ht="12.75">
      <c r="A45" s="17" t="s">
        <v>25</v>
      </c>
      <c r="B45" s="136" t="s">
        <v>186</v>
      </c>
      <c r="C45" s="136"/>
      <c r="D45" s="48">
        <f>D28</f>
        <v>0</v>
      </c>
    </row>
    <row r="46" spans="1:4" ht="26.25" customHeight="1">
      <c r="A46" s="186" t="s">
        <v>180</v>
      </c>
      <c r="B46" s="187"/>
      <c r="C46" s="188"/>
      <c r="D46" s="50">
        <f>SUM(D45:D45)</f>
        <v>0</v>
      </c>
    </row>
    <row r="47" spans="1:4" ht="12.75">
      <c r="A47" s="66" t="s">
        <v>27</v>
      </c>
      <c r="B47" s="136" t="s">
        <v>181</v>
      </c>
      <c r="C47" s="136"/>
      <c r="D47" s="48">
        <f>D39</f>
        <v>0</v>
      </c>
    </row>
    <row r="48" spans="1:4" ht="12.75" customHeight="1">
      <c r="A48" s="135" t="s">
        <v>145</v>
      </c>
      <c r="B48" s="135"/>
      <c r="C48" s="135"/>
      <c r="D48" s="50">
        <f>TRUNC((D46+D47),2)</f>
        <v>0</v>
      </c>
    </row>
    <row r="49" spans="1:4">
      <c r="A49" s="123" t="s">
        <v>24</v>
      </c>
      <c r="B49" s="123"/>
      <c r="C49" s="123"/>
      <c r="D49" s="123"/>
    </row>
    <row r="50" spans="1:4" ht="18" customHeight="1"/>
    <row r="51" spans="1:4" ht="13.5" customHeight="1"/>
    <row r="52" spans="1:4" ht="51.75" customHeight="1"/>
    <row r="53" spans="1:4" ht="15" customHeight="1">
      <c r="C53" s="67"/>
    </row>
    <row r="54" spans="1:4" ht="25.5" customHeight="1"/>
    <row r="55" spans="1:4" ht="17.25" customHeight="1"/>
    <row r="56" spans="1:4" ht="33.75" customHeight="1"/>
    <row r="57" spans="1:4" ht="27.75" customHeight="1"/>
    <row r="58" spans="1:4" ht="27.75" customHeight="1"/>
    <row r="59" spans="1:4" ht="15" customHeight="1"/>
    <row r="60" spans="1:4"/>
    <row r="61" spans="1:4"/>
    <row r="62" spans="1:4" ht="18" customHeight="1"/>
    <row r="63" spans="1:4" ht="14.25" customHeight="1"/>
    <row r="64" spans="1:4" ht="15.75" customHeight="1"/>
    <row r="65"/>
    <row r="66" ht="15" customHeight="1"/>
    <row r="67" ht="27" customHeight="1"/>
    <row r="68"/>
    <row r="69" ht="29.25" customHeight="1"/>
    <row r="70"/>
    <row r="71"/>
    <row r="72"/>
    <row r="73"/>
    <row r="74"/>
    <row r="75"/>
    <row r="76" ht="60" customHeight="1"/>
    <row r="77" ht="15" customHeight="1"/>
    <row r="78" ht="13.5" customHeight="1"/>
    <row r="79" ht="19.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20.25" customHeight="1"/>
    <row r="87" ht="14.25" customHeight="1"/>
    <row r="88" ht="18.75" customHeight="1"/>
    <row r="89"/>
    <row r="90" ht="18" customHeight="1"/>
    <row r="91"/>
    <row r="92" ht="18.75" customHeight="1"/>
    <row r="93" ht="19.5" customHeight="1"/>
    <row r="94" ht="12.75" customHeight="1"/>
    <row r="95"/>
    <row r="96"/>
    <row r="97" ht="12.75" customHeight="1"/>
    <row r="98"/>
    <row r="99"/>
    <row r="100"/>
    <row r="101"/>
    <row r="102"/>
    <row r="103"/>
    <row r="104" ht="26.25" customHeight="1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 ht="24" customHeight="1"/>
    <row r="132"/>
    <row r="133"/>
    <row r="134"/>
    <row r="135" ht="24" customHeight="1"/>
    <row r="136"/>
    <row r="137" ht="16.5" customHeight="1"/>
    <row r="138"/>
    <row r="139" ht="16.5" customHeight="1"/>
    <row r="140" ht="15.75" customHeight="1"/>
    <row r="141" ht="14.25" customHeight="1"/>
    <row r="142" ht="14.25" customHeight="1"/>
    <row r="143"/>
    <row r="145"/>
    <row r="146"/>
    <row r="147"/>
    <row r="148"/>
    <row r="149"/>
    <row r="150"/>
    <row r="151"/>
    <row r="152"/>
    <row r="153"/>
    <row r="154"/>
    <row r="155"/>
    <row r="156"/>
    <row r="157"/>
    <row r="158"/>
  </sheetData>
  <sheetProtection formatCells="0" formatColumns="0" formatRows="0" insertColumns="0" insertRows="0"/>
  <mergeCells count="30">
    <mergeCell ref="A49:D49"/>
    <mergeCell ref="A29:D29"/>
    <mergeCell ref="A43:D43"/>
    <mergeCell ref="B44:C44"/>
    <mergeCell ref="B45:C45"/>
    <mergeCell ref="A46:C46"/>
    <mergeCell ref="B47:C47"/>
    <mergeCell ref="A48:C48"/>
    <mergeCell ref="B27:C27"/>
    <mergeCell ref="A28:C28"/>
    <mergeCell ref="A30:D30"/>
    <mergeCell ref="A31:D31"/>
    <mergeCell ref="B20:C20"/>
    <mergeCell ref="B21:C21"/>
    <mergeCell ref="B22:C22"/>
    <mergeCell ref="B23:C23"/>
    <mergeCell ref="A25:D25"/>
    <mergeCell ref="B26:C26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2AA1E-1F04-4A08-BA8B-9E9D20C53E85}">
  <dimension ref="A1:D9"/>
  <sheetViews>
    <sheetView workbookViewId="0">
      <selection activeCell="B28" sqref="B28"/>
    </sheetView>
  </sheetViews>
  <sheetFormatPr defaultRowHeight="15"/>
  <cols>
    <col min="1" max="1" width="5.42578125" bestFit="1" customWidth="1"/>
    <col min="2" max="2" width="138" bestFit="1" customWidth="1"/>
    <col min="3" max="3" width="35.42578125" customWidth="1"/>
  </cols>
  <sheetData>
    <row r="1" spans="1:4">
      <c r="A1" s="190" t="s">
        <v>215</v>
      </c>
      <c r="B1" s="190"/>
      <c r="C1" s="190"/>
    </row>
    <row r="2" spans="1:4">
      <c r="A2" s="191" t="s">
        <v>228</v>
      </c>
      <c r="B2" s="191"/>
      <c r="C2" s="191"/>
    </row>
    <row r="3" spans="1:4">
      <c r="A3" s="117" t="s">
        <v>174</v>
      </c>
      <c r="B3" s="117" t="s">
        <v>221</v>
      </c>
      <c r="C3" s="117" t="s">
        <v>222</v>
      </c>
    </row>
    <row r="4" spans="1:4">
      <c r="A4" s="118">
        <v>13</v>
      </c>
      <c r="B4" s="105" t="s">
        <v>223</v>
      </c>
      <c r="C4" s="105">
        <v>4</v>
      </c>
      <c r="D4" s="119"/>
    </row>
    <row r="5" spans="1:4">
      <c r="A5" s="118">
        <v>14</v>
      </c>
      <c r="B5" s="105" t="s">
        <v>224</v>
      </c>
      <c r="C5" s="105">
        <v>1</v>
      </c>
      <c r="D5" s="119"/>
    </row>
    <row r="6" spans="1:4">
      <c r="A6" s="118">
        <v>15</v>
      </c>
      <c r="B6" s="105" t="s">
        <v>225</v>
      </c>
      <c r="C6" s="105">
        <v>1</v>
      </c>
      <c r="D6" s="119"/>
    </row>
    <row r="7" spans="1:4">
      <c r="A7" s="118">
        <v>16</v>
      </c>
      <c r="B7" s="105" t="s">
        <v>226</v>
      </c>
      <c r="C7" s="105">
        <v>3</v>
      </c>
      <c r="D7" s="119"/>
    </row>
    <row r="8" spans="1:4">
      <c r="A8" s="118">
        <v>17</v>
      </c>
      <c r="B8" s="105" t="s">
        <v>227</v>
      </c>
      <c r="C8" s="105">
        <v>1</v>
      </c>
      <c r="D8" s="119"/>
    </row>
    <row r="9" spans="1:4">
      <c r="A9" s="189" t="s">
        <v>173</v>
      </c>
      <c r="B9" s="189"/>
      <c r="C9" s="116">
        <f>SUM(C4:C8)</f>
        <v>10</v>
      </c>
    </row>
  </sheetData>
  <mergeCells count="3">
    <mergeCell ref="A1:C1"/>
    <mergeCell ref="A2:C2"/>
    <mergeCell ref="A9:B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6"/>
  <sheetViews>
    <sheetView showGridLines="0" zoomScaleNormal="100" zoomScaleSheetLayoutView="100" workbookViewId="0">
      <selection activeCell="C65" sqref="C65:D65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2"/>
      <c r="C1" s="12"/>
      <c r="D1" s="13"/>
    </row>
    <row r="2" spans="1:4" ht="12.75">
      <c r="A2" s="5" t="s">
        <v>1</v>
      </c>
      <c r="B2" s="14"/>
      <c r="C2" s="14"/>
      <c r="D2" s="15"/>
    </row>
    <row r="3" spans="1:4" ht="12.75">
      <c r="A3" s="5" t="s">
        <v>2</v>
      </c>
      <c r="B3" s="14"/>
      <c r="C3" s="14"/>
      <c r="D3" s="15"/>
    </row>
    <row r="4" spans="1:4" ht="12.75">
      <c r="A4" s="5" t="s">
        <v>3</v>
      </c>
      <c r="B4" s="14"/>
      <c r="C4" s="14"/>
      <c r="D4" s="15"/>
    </row>
    <row r="5" spans="1:4" ht="12.75">
      <c r="A5" s="5" t="s">
        <v>4</v>
      </c>
      <c r="B5" s="14"/>
      <c r="C5" s="14"/>
      <c r="D5" s="15"/>
    </row>
    <row r="6" spans="1:4">
      <c r="A6" s="14"/>
      <c r="B6" s="14"/>
      <c r="C6" s="14"/>
      <c r="D6" s="14"/>
    </row>
    <row r="7" spans="1:4" ht="12.75">
      <c r="A7" s="131" t="s">
        <v>5</v>
      </c>
      <c r="B7" s="131"/>
      <c r="C7" s="132" t="s">
        <v>232</v>
      </c>
      <c r="D7" s="132"/>
    </row>
    <row r="8" spans="1:4" ht="12.75">
      <c r="A8" s="131" t="s">
        <v>6</v>
      </c>
      <c r="B8" s="131"/>
      <c r="C8" s="133" t="s">
        <v>233</v>
      </c>
      <c r="D8" s="133"/>
    </row>
    <row r="9" spans="1:4"/>
    <row r="10" spans="1:4" ht="12.75">
      <c r="A10" s="16"/>
      <c r="B10" s="16"/>
      <c r="C10" s="16"/>
      <c r="D10" s="16"/>
    </row>
    <row r="11" spans="1:4" ht="12.75">
      <c r="A11" s="17" t="s">
        <v>25</v>
      </c>
      <c r="B11" s="137" t="s">
        <v>26</v>
      </c>
      <c r="C11" s="137"/>
      <c r="D11" s="18"/>
    </row>
    <row r="12" spans="1:4" ht="12.75">
      <c r="A12" s="17" t="s">
        <v>27</v>
      </c>
      <c r="B12" s="137" t="s">
        <v>28</v>
      </c>
      <c r="C12" s="137"/>
      <c r="D12" s="82" t="s">
        <v>146</v>
      </c>
    </row>
    <row r="13" spans="1:4" ht="12.75">
      <c r="A13" s="17" t="s">
        <v>29</v>
      </c>
      <c r="B13" s="137" t="s">
        <v>30</v>
      </c>
      <c r="C13" s="137"/>
      <c r="D13" s="19"/>
    </row>
    <row r="14" spans="1:4" ht="12.75">
      <c r="A14" s="17" t="s">
        <v>31</v>
      </c>
      <c r="B14" s="184" t="s">
        <v>32</v>
      </c>
      <c r="C14" s="185"/>
      <c r="D14" s="19"/>
    </row>
    <row r="15" spans="1:4" ht="12.75">
      <c r="A15" s="17" t="s">
        <v>33</v>
      </c>
      <c r="B15" s="137" t="s">
        <v>34</v>
      </c>
      <c r="C15" s="137"/>
      <c r="D15" s="17">
        <v>12</v>
      </c>
    </row>
    <row r="16" spans="1:4">
      <c r="A16" s="20"/>
      <c r="B16" s="20"/>
      <c r="C16" s="21"/>
      <c r="D16" s="20"/>
    </row>
    <row r="17" spans="1:4" ht="12.75">
      <c r="A17" s="130" t="s">
        <v>35</v>
      </c>
      <c r="B17" s="130"/>
      <c r="C17" s="130"/>
      <c r="D17" s="130"/>
    </row>
    <row r="18" spans="1:4" ht="30" customHeight="1">
      <c r="A18" s="178" t="s">
        <v>36</v>
      </c>
      <c r="B18" s="178"/>
      <c r="C18" s="178"/>
      <c r="D18" s="178"/>
    </row>
    <row r="19" spans="1:4" ht="12.75">
      <c r="A19" s="17">
        <v>1</v>
      </c>
      <c r="B19" s="137" t="s">
        <v>37</v>
      </c>
      <c r="C19" s="137"/>
      <c r="D19" s="17" t="s">
        <v>162</v>
      </c>
    </row>
    <row r="20" spans="1:4" ht="12.75">
      <c r="A20" s="17">
        <v>2</v>
      </c>
      <c r="B20" s="137" t="s">
        <v>38</v>
      </c>
      <c r="C20" s="137"/>
      <c r="D20" s="17" t="s">
        <v>163</v>
      </c>
    </row>
    <row r="21" spans="1:4" ht="12.75">
      <c r="A21" s="17">
        <v>3</v>
      </c>
      <c r="B21" s="137" t="s">
        <v>39</v>
      </c>
      <c r="C21" s="137"/>
      <c r="D21" s="76"/>
    </row>
    <row r="22" spans="1:4" ht="13.5" customHeight="1">
      <c r="A22" s="17">
        <v>4</v>
      </c>
      <c r="B22" s="137" t="s">
        <v>40</v>
      </c>
      <c r="C22" s="137"/>
      <c r="D22" s="17" t="s">
        <v>162</v>
      </c>
    </row>
    <row r="23" spans="1:4" ht="12.75">
      <c r="A23" s="17">
        <v>5</v>
      </c>
      <c r="B23" s="137" t="s">
        <v>41</v>
      </c>
      <c r="C23" s="137"/>
      <c r="D23" s="18"/>
    </row>
    <row r="24" spans="1:4" ht="12.75">
      <c r="A24" s="22"/>
      <c r="B24" s="22"/>
      <c r="C24" s="22"/>
      <c r="D24" s="23"/>
    </row>
    <row r="25" spans="1:4" ht="12.75">
      <c r="A25" s="22"/>
      <c r="B25" s="22"/>
      <c r="C25" s="22"/>
      <c r="D25" s="23"/>
    </row>
    <row r="26" spans="1:4" ht="12.75">
      <c r="A26" s="130" t="s">
        <v>42</v>
      </c>
      <c r="B26" s="130"/>
      <c r="C26" s="130"/>
      <c r="D26" s="130"/>
    </row>
    <row r="27" spans="1:4" ht="12.75">
      <c r="A27" s="24">
        <v>1</v>
      </c>
      <c r="B27" s="178" t="s">
        <v>43</v>
      </c>
      <c r="C27" s="178"/>
      <c r="D27" s="24" t="s">
        <v>44</v>
      </c>
    </row>
    <row r="28" spans="1:4" ht="12.75">
      <c r="A28" s="86" t="s">
        <v>25</v>
      </c>
      <c r="B28" s="137" t="s">
        <v>45</v>
      </c>
      <c r="C28" s="137"/>
      <c r="D28" s="77"/>
    </row>
    <row r="29" spans="1:4" ht="12.75">
      <c r="A29" s="86" t="s">
        <v>27</v>
      </c>
      <c r="B29" s="137" t="s">
        <v>46</v>
      </c>
      <c r="C29" s="137"/>
      <c r="D29" s="77">
        <v>0</v>
      </c>
    </row>
    <row r="30" spans="1:4" ht="15" customHeight="1">
      <c r="A30" s="179" t="s">
        <v>47</v>
      </c>
      <c r="B30" s="180"/>
      <c r="C30" s="181"/>
      <c r="D30" s="26">
        <f>SUM(D28:D29)</f>
        <v>0</v>
      </c>
    </row>
    <row r="31" spans="1:4" ht="24" customHeight="1">
      <c r="A31" s="182" t="s">
        <v>48</v>
      </c>
      <c r="B31" s="183"/>
      <c r="C31" s="183"/>
      <c r="D31" s="183"/>
    </row>
    <row r="32" spans="1:4" ht="12.75">
      <c r="A32" s="166"/>
      <c r="B32" s="167"/>
      <c r="C32" s="167"/>
      <c r="D32" s="167"/>
    </row>
    <row r="33" spans="1:4" ht="15" customHeight="1">
      <c r="A33" s="166" t="s">
        <v>49</v>
      </c>
      <c r="B33" s="167"/>
      <c r="C33" s="167"/>
      <c r="D33" s="167"/>
    </row>
    <row r="34" spans="1:4" ht="15" customHeight="1">
      <c r="A34" s="166" t="s">
        <v>50</v>
      </c>
      <c r="B34" s="167"/>
      <c r="C34" s="167"/>
      <c r="D34" s="167"/>
    </row>
    <row r="35" spans="1:4" ht="25.5" customHeight="1">
      <c r="A35" s="87" t="s">
        <v>51</v>
      </c>
      <c r="B35" s="87" t="s">
        <v>52</v>
      </c>
      <c r="C35" s="87" t="s">
        <v>53</v>
      </c>
      <c r="D35" s="87" t="s">
        <v>44</v>
      </c>
    </row>
    <row r="36" spans="1:4" ht="12.75">
      <c r="A36" s="27" t="s">
        <v>25</v>
      </c>
      <c r="B36" s="28" t="s">
        <v>54</v>
      </c>
      <c r="C36" s="29">
        <v>8.3299999999999999E-2</v>
      </c>
      <c r="D36" s="30">
        <f>C36*D30</f>
        <v>0</v>
      </c>
    </row>
    <row r="37" spans="1:4" ht="26.25" customHeight="1">
      <c r="A37" s="69" t="s">
        <v>27</v>
      </c>
      <c r="B37" s="43" t="s">
        <v>55</v>
      </c>
      <c r="C37" s="70">
        <v>2.7799999999999998E-2</v>
      </c>
      <c r="D37" s="71">
        <f>D30*C37</f>
        <v>0</v>
      </c>
    </row>
    <row r="38" spans="1:4" ht="12.75">
      <c r="A38" s="135" t="s">
        <v>56</v>
      </c>
      <c r="B38" s="135"/>
      <c r="C38" s="31">
        <f>SUM(C36:C37)</f>
        <v>0.1111</v>
      </c>
      <c r="D38" s="32">
        <f>SUM(D36:D37)</f>
        <v>0</v>
      </c>
    </row>
    <row r="39" spans="1:4" ht="12.75">
      <c r="A39" s="27" t="s">
        <v>29</v>
      </c>
      <c r="B39" s="28" t="s">
        <v>57</v>
      </c>
      <c r="C39" s="29">
        <f>C38*C55</f>
        <v>3.7551800000000003E-2</v>
      </c>
      <c r="D39" s="30">
        <f>D30*C39</f>
        <v>0</v>
      </c>
    </row>
    <row r="40" spans="1:4" ht="12.75">
      <c r="A40" s="135" t="s">
        <v>58</v>
      </c>
      <c r="B40" s="135"/>
      <c r="C40" s="31">
        <f>SUM(C38:C39)</f>
        <v>0.1486518</v>
      </c>
      <c r="D40" s="32">
        <f>SUM(D38:D39)</f>
        <v>0</v>
      </c>
    </row>
    <row r="41" spans="1:4" ht="53.25" customHeight="1">
      <c r="A41" s="168" t="s">
        <v>59</v>
      </c>
      <c r="B41" s="169"/>
      <c r="C41" s="169"/>
      <c r="D41" s="170"/>
    </row>
    <row r="42" spans="1:4" ht="40.5" customHeight="1">
      <c r="A42" s="171" t="s">
        <v>60</v>
      </c>
      <c r="B42" s="172"/>
      <c r="C42" s="172"/>
      <c r="D42" s="173"/>
    </row>
    <row r="43" spans="1:4" ht="51.75" customHeight="1">
      <c r="A43" s="174" t="s">
        <v>61</v>
      </c>
      <c r="B43" s="175"/>
      <c r="C43" s="175"/>
      <c r="D43" s="176"/>
    </row>
    <row r="44" spans="1:4" ht="15" customHeight="1">
      <c r="A44" s="83"/>
      <c r="B44" s="84"/>
      <c r="C44" s="84"/>
      <c r="D44" s="84"/>
    </row>
    <row r="45" spans="1:4" ht="25.5" customHeight="1">
      <c r="A45" s="139" t="s">
        <v>62</v>
      </c>
      <c r="B45" s="140"/>
      <c r="C45" s="140"/>
      <c r="D45" s="140"/>
    </row>
    <row r="46" spans="1:4" ht="17.25" customHeight="1">
      <c r="A46" s="33" t="s">
        <v>63</v>
      </c>
      <c r="B46" s="33" t="s">
        <v>64</v>
      </c>
      <c r="C46" s="33" t="s">
        <v>53</v>
      </c>
      <c r="D46" s="33" t="s">
        <v>44</v>
      </c>
    </row>
    <row r="47" spans="1:4" ht="12.75">
      <c r="A47" s="34" t="s">
        <v>25</v>
      </c>
      <c r="B47" s="35" t="s">
        <v>65</v>
      </c>
      <c r="C47" s="36">
        <f>[1]PARÂMETROS!B35</f>
        <v>0.2</v>
      </c>
      <c r="D47" s="37">
        <f>D30*C47</f>
        <v>0</v>
      </c>
    </row>
    <row r="48" spans="1:4" ht="12.75">
      <c r="A48" s="34" t="s">
        <v>27</v>
      </c>
      <c r="B48" s="35" t="s">
        <v>66</v>
      </c>
      <c r="C48" s="36">
        <f>[1]PARÂMETROS!B36</f>
        <v>2.5000000000000001E-2</v>
      </c>
      <c r="D48" s="37">
        <f>D30*C48</f>
        <v>0</v>
      </c>
    </row>
    <row r="49" spans="1:4" ht="12.75">
      <c r="A49" s="34" t="s">
        <v>29</v>
      </c>
      <c r="B49" s="35" t="s">
        <v>67</v>
      </c>
      <c r="C49" s="90"/>
      <c r="D49" s="78">
        <f>D30*C49</f>
        <v>0</v>
      </c>
    </row>
    <row r="50" spans="1:4" ht="12.75">
      <c r="A50" s="34" t="s">
        <v>31</v>
      </c>
      <c r="B50" s="35" t="s">
        <v>68</v>
      </c>
      <c r="C50" s="36">
        <f>[1]PARÂMETROS!B38</f>
        <v>1.4999999999999999E-2</v>
      </c>
      <c r="D50" s="37">
        <f>D30*C50</f>
        <v>0</v>
      </c>
    </row>
    <row r="51" spans="1:4" ht="12.75">
      <c r="A51" s="34" t="s">
        <v>33</v>
      </c>
      <c r="B51" s="35" t="s">
        <v>69</v>
      </c>
      <c r="C51" s="36">
        <f>[1]PARÂMETROS!B39</f>
        <v>0.01</v>
      </c>
      <c r="D51" s="37">
        <f>D30*C51</f>
        <v>0</v>
      </c>
    </row>
    <row r="52" spans="1:4" ht="12.75">
      <c r="A52" s="34" t="s">
        <v>70</v>
      </c>
      <c r="B52" s="35" t="s">
        <v>71</v>
      </c>
      <c r="C52" s="36">
        <f>[1]PARÂMETROS!B40</f>
        <v>6.0000000000000001E-3</v>
      </c>
      <c r="D52" s="37">
        <f>D30*C52</f>
        <v>0</v>
      </c>
    </row>
    <row r="53" spans="1:4" ht="12.75">
      <c r="A53" s="34" t="s">
        <v>72</v>
      </c>
      <c r="B53" s="35" t="s">
        <v>73</v>
      </c>
      <c r="C53" s="36">
        <f>[1]PARÂMETROS!B41</f>
        <v>2E-3</v>
      </c>
      <c r="D53" s="37">
        <f>D30*C53</f>
        <v>0</v>
      </c>
    </row>
    <row r="54" spans="1:4" ht="12.75">
      <c r="A54" s="34" t="s">
        <v>74</v>
      </c>
      <c r="B54" s="35" t="s">
        <v>75</v>
      </c>
      <c r="C54" s="36">
        <f>[1]PARÂMETROS!B42</f>
        <v>0.08</v>
      </c>
      <c r="D54" s="37">
        <f>D30*C54</f>
        <v>0</v>
      </c>
    </row>
    <row r="55" spans="1:4" ht="12.75">
      <c r="A55" s="177" t="s">
        <v>76</v>
      </c>
      <c r="B55" s="177"/>
      <c r="C55" s="38">
        <f>SUM(C47:C54)</f>
        <v>0.33800000000000002</v>
      </c>
      <c r="D55" s="39">
        <f>SUM(D47:D54)</f>
        <v>0</v>
      </c>
    </row>
    <row r="56" spans="1:4" ht="27" customHeight="1">
      <c r="A56" s="168" t="s">
        <v>77</v>
      </c>
      <c r="B56" s="169"/>
      <c r="C56" s="169"/>
      <c r="D56" s="170"/>
    </row>
    <row r="57" spans="1:4" ht="27" customHeight="1">
      <c r="A57" s="171" t="s">
        <v>78</v>
      </c>
      <c r="B57" s="172"/>
      <c r="C57" s="172"/>
      <c r="D57" s="173"/>
    </row>
    <row r="58" spans="1:4" ht="27" customHeight="1">
      <c r="A58" s="174" t="s">
        <v>79</v>
      </c>
      <c r="B58" s="175"/>
      <c r="C58" s="175"/>
      <c r="D58" s="176"/>
    </row>
    <row r="59" spans="1:4" ht="15" customHeight="1">
      <c r="A59" s="84"/>
      <c r="B59" s="84"/>
      <c r="C59" s="84"/>
      <c r="D59" s="84"/>
    </row>
    <row r="60" spans="1:4" ht="15" customHeight="1">
      <c r="A60" s="139" t="s">
        <v>80</v>
      </c>
      <c r="B60" s="140"/>
      <c r="C60" s="140"/>
      <c r="D60" s="140"/>
    </row>
    <row r="61" spans="1:4" ht="12.75">
      <c r="A61" s="101" t="s">
        <v>81</v>
      </c>
      <c r="B61" s="101" t="s">
        <v>82</v>
      </c>
      <c r="C61" s="101" t="s">
        <v>154</v>
      </c>
      <c r="D61" s="101" t="s">
        <v>83</v>
      </c>
    </row>
    <row r="62" spans="1:4" ht="12.75">
      <c r="A62" s="40" t="s">
        <v>25</v>
      </c>
      <c r="B62" s="41" t="s">
        <v>84</v>
      </c>
      <c r="C62" s="77"/>
      <c r="D62" s="25">
        <f>IF((C62*22*2)-(D28*6%)&gt;0,(C62*22*2)-(D28*6%),0)</f>
        <v>0</v>
      </c>
    </row>
    <row r="63" spans="1:4" ht="12.75">
      <c r="A63" s="98" t="s">
        <v>27</v>
      </c>
      <c r="B63" s="42" t="s">
        <v>229</v>
      </c>
      <c r="C63" s="79"/>
      <c r="D63" s="72">
        <f>(C63*22)</f>
        <v>0</v>
      </c>
    </row>
    <row r="64" spans="1:4" ht="12.75">
      <c r="A64" s="98" t="s">
        <v>29</v>
      </c>
      <c r="B64" s="97" t="s">
        <v>165</v>
      </c>
      <c r="C64" s="158"/>
      <c r="D64" s="159"/>
    </row>
    <row r="65" spans="1:4" ht="12.75">
      <c r="A65" s="40" t="s">
        <v>31</v>
      </c>
      <c r="B65" s="44" t="s">
        <v>160</v>
      </c>
      <c r="C65" s="160"/>
      <c r="D65" s="161"/>
    </row>
    <row r="66" spans="1:4" ht="12.75">
      <c r="A66" s="40" t="s">
        <v>33</v>
      </c>
      <c r="B66" s="44" t="s">
        <v>46</v>
      </c>
      <c r="C66" s="160">
        <v>0</v>
      </c>
      <c r="D66" s="161"/>
    </row>
    <row r="67" spans="1:4" ht="15" customHeight="1">
      <c r="A67" s="162" t="s">
        <v>85</v>
      </c>
      <c r="B67" s="163"/>
      <c r="C67" s="164">
        <f>D62+D63+C64+C65+C66</f>
        <v>0</v>
      </c>
      <c r="D67" s="165"/>
    </row>
    <row r="68" spans="1:4" ht="27" customHeight="1">
      <c r="A68" s="148" t="s">
        <v>86</v>
      </c>
      <c r="B68" s="149"/>
      <c r="C68" s="149"/>
      <c r="D68" s="149"/>
    </row>
    <row r="69" spans="1:4">
      <c r="A69" s="150"/>
      <c r="B69" s="151"/>
      <c r="C69" s="151"/>
      <c r="D69" s="151"/>
    </row>
    <row r="70" spans="1:4" ht="29.25" customHeight="1">
      <c r="A70" s="139" t="s">
        <v>87</v>
      </c>
      <c r="B70" s="140"/>
      <c r="C70" s="140"/>
      <c r="D70" s="140"/>
    </row>
    <row r="71" spans="1:4" ht="12.75">
      <c r="A71" s="87">
        <v>2</v>
      </c>
      <c r="B71" s="87" t="s">
        <v>88</v>
      </c>
      <c r="C71" s="87" t="s">
        <v>53</v>
      </c>
      <c r="D71" s="87" t="s">
        <v>44</v>
      </c>
    </row>
    <row r="72" spans="1:4" ht="25.5">
      <c r="A72" s="17" t="s">
        <v>51</v>
      </c>
      <c r="B72" s="44" t="s">
        <v>52</v>
      </c>
      <c r="C72" s="73">
        <f>C40</f>
        <v>0.1486518</v>
      </c>
      <c r="D72" s="58">
        <f>D40</f>
        <v>0</v>
      </c>
    </row>
    <row r="73" spans="1:4" ht="12.75">
      <c r="A73" s="17" t="s">
        <v>63</v>
      </c>
      <c r="B73" s="44" t="s">
        <v>64</v>
      </c>
      <c r="C73" s="73">
        <f>C55</f>
        <v>0.33800000000000002</v>
      </c>
      <c r="D73" s="58">
        <f>D55</f>
        <v>0</v>
      </c>
    </row>
    <row r="74" spans="1:4" ht="12.75">
      <c r="A74" s="17" t="s">
        <v>81</v>
      </c>
      <c r="B74" s="44" t="s">
        <v>82</v>
      </c>
      <c r="C74" s="73"/>
      <c r="D74" s="58">
        <f>C67</f>
        <v>0</v>
      </c>
    </row>
    <row r="75" spans="1:4" ht="12.75">
      <c r="A75" s="135" t="s">
        <v>90</v>
      </c>
      <c r="B75" s="135"/>
      <c r="C75" s="49" t="s">
        <v>89</v>
      </c>
      <c r="D75" s="50">
        <f>SUM(D72:D74)</f>
        <v>0</v>
      </c>
    </row>
    <row r="76" spans="1:4">
      <c r="A76" s="51"/>
      <c r="B76" s="52"/>
      <c r="C76" s="52"/>
      <c r="D76" s="52"/>
    </row>
    <row r="77" spans="1:4" ht="12.75">
      <c r="A77" s="139" t="s">
        <v>91</v>
      </c>
      <c r="B77" s="140"/>
      <c r="C77" s="140"/>
      <c r="D77" s="140"/>
    </row>
    <row r="78" spans="1:4" ht="27.75" customHeight="1">
      <c r="A78" s="87">
        <v>3</v>
      </c>
      <c r="B78" s="87" t="s">
        <v>92</v>
      </c>
      <c r="C78" s="87" t="s">
        <v>53</v>
      </c>
      <c r="D78" s="87" t="s">
        <v>44</v>
      </c>
    </row>
    <row r="79" spans="1:4" ht="30.75" customHeight="1">
      <c r="A79" s="17" t="s">
        <v>25</v>
      </c>
      <c r="B79" s="44" t="s">
        <v>93</v>
      </c>
      <c r="C79" s="53">
        <v>4.1999999999999997E-3</v>
      </c>
      <c r="D79" s="58">
        <f t="shared" ref="D79:D84" si="0">D$30*C79</f>
        <v>0</v>
      </c>
    </row>
    <row r="80" spans="1:4" ht="37.5">
      <c r="A80" s="17" t="s">
        <v>27</v>
      </c>
      <c r="B80" s="44" t="s">
        <v>94</v>
      </c>
      <c r="C80" s="53">
        <f>C79*C54</f>
        <v>3.3599999999999998E-4</v>
      </c>
      <c r="D80" s="58">
        <f t="shared" si="0"/>
        <v>0</v>
      </c>
    </row>
    <row r="81" spans="1:4" ht="62.25">
      <c r="A81" s="17" t="s">
        <v>29</v>
      </c>
      <c r="B81" s="44" t="s">
        <v>95</v>
      </c>
      <c r="C81" s="53">
        <f>40%*C55*C79</f>
        <v>5.6784000000000001E-4</v>
      </c>
      <c r="D81" s="58">
        <f t="shared" si="0"/>
        <v>0</v>
      </c>
    </row>
    <row r="82" spans="1:4" ht="12.75">
      <c r="A82" s="17" t="s">
        <v>31</v>
      </c>
      <c r="B82" s="44" t="s">
        <v>96</v>
      </c>
      <c r="C82" s="53">
        <v>1.9400000000000001E-2</v>
      </c>
      <c r="D82" s="58">
        <f t="shared" si="0"/>
        <v>0</v>
      </c>
    </row>
    <row r="83" spans="1:4" ht="62.25">
      <c r="A83" s="17" t="s">
        <v>33</v>
      </c>
      <c r="B83" s="44" t="s">
        <v>97</v>
      </c>
      <c r="C83" s="53">
        <f>C55*C82</f>
        <v>6.5572000000000009E-3</v>
      </c>
      <c r="D83" s="58">
        <f t="shared" si="0"/>
        <v>0</v>
      </c>
    </row>
    <row r="84" spans="1:4" ht="62.25">
      <c r="A84" s="17" t="s">
        <v>70</v>
      </c>
      <c r="B84" s="44" t="s">
        <v>98</v>
      </c>
      <c r="C84" s="53">
        <f>40%*C55*C82</f>
        <v>2.6228800000000002E-3</v>
      </c>
      <c r="D84" s="58">
        <f t="shared" si="0"/>
        <v>0</v>
      </c>
    </row>
    <row r="85" spans="1:4" ht="12.75">
      <c r="A85" s="135" t="s">
        <v>99</v>
      </c>
      <c r="B85" s="135"/>
      <c r="C85" s="54">
        <f>SUM(C79:C84)</f>
        <v>3.3683919999999999E-2</v>
      </c>
      <c r="D85" s="50">
        <f>SUM(D79:D84)</f>
        <v>0</v>
      </c>
    </row>
    <row r="86" spans="1:4" ht="60.75" customHeight="1">
      <c r="A86" s="152" t="s">
        <v>100</v>
      </c>
      <c r="B86" s="153"/>
      <c r="C86" s="153"/>
      <c r="D86" s="153"/>
    </row>
    <row r="87" spans="1:4" ht="22.5" customHeight="1">
      <c r="A87" s="83"/>
      <c r="B87" s="84"/>
      <c r="C87" s="84"/>
      <c r="D87" s="84"/>
    </row>
    <row r="88" spans="1:4" ht="12.75">
      <c r="A88" s="139" t="s">
        <v>101</v>
      </c>
      <c r="B88" s="140"/>
      <c r="C88" s="140"/>
      <c r="D88" s="140"/>
    </row>
    <row r="89" spans="1:4" ht="8.25" customHeight="1"/>
    <row r="90" spans="1:4" ht="12.75">
      <c r="A90" s="154" t="s">
        <v>102</v>
      </c>
      <c r="B90" s="155"/>
      <c r="C90" s="155"/>
      <c r="D90" s="156"/>
    </row>
    <row r="91" spans="1:4" ht="18.75" customHeight="1">
      <c r="A91" s="99"/>
      <c r="B91" s="100"/>
      <c r="C91" s="100"/>
      <c r="D91" s="100"/>
    </row>
    <row r="92" spans="1:4" ht="12.75">
      <c r="A92" s="139" t="s">
        <v>103</v>
      </c>
      <c r="B92" s="140"/>
      <c r="C92" s="140"/>
      <c r="D92" s="140"/>
    </row>
    <row r="93" spans="1:4" ht="24.75" customHeight="1">
      <c r="A93" s="87" t="s">
        <v>104</v>
      </c>
      <c r="B93" s="87" t="s">
        <v>105</v>
      </c>
      <c r="C93" s="87" t="s">
        <v>53</v>
      </c>
      <c r="D93" s="87" t="s">
        <v>44</v>
      </c>
    </row>
    <row r="94" spans="1:4" ht="38.25" customHeight="1">
      <c r="A94" s="17" t="s">
        <v>25</v>
      </c>
      <c r="B94" s="44" t="s">
        <v>106</v>
      </c>
      <c r="C94" s="55">
        <v>9.9400000000000002E-2</v>
      </c>
      <c r="D94" s="58">
        <f t="shared" ref="D94:D99" si="1">D$30*C94</f>
        <v>0</v>
      </c>
    </row>
    <row r="95" spans="1:4" ht="12.75">
      <c r="A95" s="17" t="s">
        <v>27</v>
      </c>
      <c r="B95" s="44" t="s">
        <v>107</v>
      </c>
      <c r="C95" s="80">
        <v>2.8E-3</v>
      </c>
      <c r="D95" s="58">
        <f t="shared" si="1"/>
        <v>0</v>
      </c>
    </row>
    <row r="96" spans="1:4" ht="12.75">
      <c r="A96" s="17" t="s">
        <v>29</v>
      </c>
      <c r="B96" s="44" t="s">
        <v>108</v>
      </c>
      <c r="C96" s="80">
        <v>2.0000000000000001E-4</v>
      </c>
      <c r="D96" s="58">
        <f t="shared" si="1"/>
        <v>0</v>
      </c>
    </row>
    <row r="97" spans="1:4" ht="25.5">
      <c r="A97" s="17" t="s">
        <v>31</v>
      </c>
      <c r="B97" s="44" t="s">
        <v>109</v>
      </c>
      <c r="C97" s="80">
        <v>2.9999999999999997E-4</v>
      </c>
      <c r="D97" s="58">
        <f t="shared" si="1"/>
        <v>0</v>
      </c>
    </row>
    <row r="98" spans="1:4" ht="12.75">
      <c r="A98" s="17" t="s">
        <v>33</v>
      </c>
      <c r="B98" s="44" t="s">
        <v>110</v>
      </c>
      <c r="C98" s="80">
        <v>2.0000000000000001E-4</v>
      </c>
      <c r="D98" s="58">
        <f t="shared" si="1"/>
        <v>0</v>
      </c>
    </row>
    <row r="99" spans="1:4" ht="12.75">
      <c r="A99" s="17" t="s">
        <v>70</v>
      </c>
      <c r="B99" s="44" t="s">
        <v>111</v>
      </c>
      <c r="C99" s="80">
        <v>2.9999999999999997E-4</v>
      </c>
      <c r="D99" s="58">
        <f t="shared" si="1"/>
        <v>0</v>
      </c>
    </row>
    <row r="100" spans="1:4" ht="12.75">
      <c r="A100" s="157" t="s">
        <v>112</v>
      </c>
      <c r="B100" s="157"/>
      <c r="C100" s="74">
        <f>SUM(C94:C99)</f>
        <v>0.1032</v>
      </c>
      <c r="D100" s="75">
        <f>SUM(D94:D99)</f>
        <v>0</v>
      </c>
    </row>
    <row r="101" spans="1:4" ht="12.75">
      <c r="A101" s="17" t="s">
        <v>72</v>
      </c>
      <c r="B101" s="43" t="s">
        <v>113</v>
      </c>
      <c r="C101" s="57">
        <f>C55*C100</f>
        <v>3.4881600000000006E-2</v>
      </c>
      <c r="D101" s="58">
        <f>C101*D30</f>
        <v>0</v>
      </c>
    </row>
    <row r="102" spans="1:4" ht="12.75">
      <c r="A102" s="135" t="s">
        <v>114</v>
      </c>
      <c r="B102" s="135"/>
      <c r="C102" s="56">
        <f>C100+C101</f>
        <v>0.1380816</v>
      </c>
      <c r="D102" s="50">
        <f>D100+D101</f>
        <v>0</v>
      </c>
    </row>
    <row r="103" spans="1:4" ht="12.75">
      <c r="A103" s="83"/>
      <c r="B103" s="84"/>
      <c r="C103" s="84"/>
      <c r="D103" s="84"/>
    </row>
    <row r="104" spans="1:4" ht="12.75">
      <c r="A104" s="139" t="s">
        <v>115</v>
      </c>
      <c r="B104" s="140"/>
      <c r="C104" s="140"/>
      <c r="D104" s="140"/>
    </row>
    <row r="105" spans="1:4" ht="26.25" customHeight="1">
      <c r="A105" s="87">
        <v>4</v>
      </c>
      <c r="B105" s="87" t="s">
        <v>116</v>
      </c>
      <c r="C105" s="87" t="s">
        <v>53</v>
      </c>
      <c r="D105" s="87" t="s">
        <v>44</v>
      </c>
    </row>
    <row r="106" spans="1:4" ht="12.75">
      <c r="A106" s="86" t="s">
        <v>104</v>
      </c>
      <c r="B106" s="46" t="s">
        <v>117</v>
      </c>
      <c r="C106" s="47">
        <v>0.14199999999999999</v>
      </c>
      <c r="D106" s="48">
        <f>D102</f>
        <v>0</v>
      </c>
    </row>
    <row r="107" spans="1:4" ht="12.75">
      <c r="A107" s="135" t="s">
        <v>118</v>
      </c>
      <c r="B107" s="135"/>
      <c r="C107" s="49" t="s">
        <v>89</v>
      </c>
      <c r="D107" s="50">
        <f>SUM(D106:D106)</f>
        <v>0</v>
      </c>
    </row>
    <row r="108" spans="1:4" ht="12.75">
      <c r="A108" s="83"/>
      <c r="B108" s="84"/>
      <c r="C108" s="84"/>
      <c r="D108" s="84"/>
    </row>
    <row r="109" spans="1:4" ht="12.75">
      <c r="A109" s="139" t="s">
        <v>119</v>
      </c>
      <c r="B109" s="140"/>
      <c r="C109" s="140"/>
      <c r="D109" s="140"/>
    </row>
    <row r="110" spans="1:4" ht="12.75">
      <c r="A110" s="101">
        <v>5</v>
      </c>
      <c r="B110" s="141" t="s">
        <v>120</v>
      </c>
      <c r="C110" s="141"/>
      <c r="D110" s="101" t="s">
        <v>44</v>
      </c>
    </row>
    <row r="111" spans="1:4" ht="12.75">
      <c r="A111" s="86" t="s">
        <v>25</v>
      </c>
      <c r="B111" s="142" t="s">
        <v>121</v>
      </c>
      <c r="C111" s="142"/>
      <c r="D111" s="81">
        <f>Insumos_uniformes_mot!F30</f>
        <v>0</v>
      </c>
    </row>
    <row r="112" spans="1:4" ht="12.75">
      <c r="A112" s="86" t="s">
        <v>27</v>
      </c>
      <c r="B112" s="142" t="s">
        <v>166</v>
      </c>
      <c r="C112" s="142"/>
      <c r="D112" s="81">
        <f>Insumos_uniformes_mot!F59</f>
        <v>0</v>
      </c>
    </row>
    <row r="113" spans="1:4" ht="12.75">
      <c r="A113" s="45"/>
      <c r="B113" s="135" t="s">
        <v>122</v>
      </c>
      <c r="C113" s="135"/>
      <c r="D113" s="50">
        <f>SUM(D111:D112)</f>
        <v>0</v>
      </c>
    </row>
    <row r="114" spans="1:4">
      <c r="A114" s="143" t="s">
        <v>123</v>
      </c>
      <c r="B114" s="144"/>
      <c r="C114" s="144"/>
      <c r="D114" s="144"/>
    </row>
    <row r="115" spans="1:4" ht="12.75">
      <c r="A115" s="145"/>
      <c r="B115" s="146"/>
      <c r="C115" s="146"/>
      <c r="D115" s="146"/>
    </row>
    <row r="116" spans="1:4" ht="12.75">
      <c r="A116" s="147" t="s">
        <v>124</v>
      </c>
      <c r="B116" s="147"/>
      <c r="C116" s="147"/>
      <c r="D116" s="147"/>
    </row>
    <row r="117" spans="1:4" ht="12.75">
      <c r="A117" s="87">
        <v>6</v>
      </c>
      <c r="B117" s="87" t="s">
        <v>125</v>
      </c>
      <c r="C117" s="87" t="s">
        <v>53</v>
      </c>
      <c r="D117" s="87" t="s">
        <v>44</v>
      </c>
    </row>
    <row r="118" spans="1:4" ht="12.75">
      <c r="A118" s="40" t="s">
        <v>25</v>
      </c>
      <c r="B118" s="59" t="s">
        <v>126</v>
      </c>
      <c r="C118" s="68">
        <v>0.05</v>
      </c>
      <c r="D118" s="60">
        <f>(D30+D75+D85+D107+D113)*C118</f>
        <v>0</v>
      </c>
    </row>
    <row r="119" spans="1:4" ht="12.75">
      <c r="A119" s="40" t="s">
        <v>27</v>
      </c>
      <c r="B119" s="59" t="s">
        <v>127</v>
      </c>
      <c r="C119" s="68">
        <v>7.0000000000000007E-2</v>
      </c>
      <c r="D119" s="60">
        <f>(D30+D75+D85+D107+D113+D118)*C119</f>
        <v>0</v>
      </c>
    </row>
    <row r="120" spans="1:4" ht="12.75">
      <c r="A120" s="40" t="s">
        <v>29</v>
      </c>
      <c r="B120" s="59" t="s">
        <v>128</v>
      </c>
      <c r="C120" s="61">
        <f>SUM(C121:C123)</f>
        <v>5.6499999999999995E-2</v>
      </c>
      <c r="D120" s="62">
        <f>((D135+D118+D119)/(1-C120))*C120</f>
        <v>0</v>
      </c>
    </row>
    <row r="121" spans="1:4" ht="12.75">
      <c r="A121" s="63"/>
      <c r="B121" s="59" t="s">
        <v>129</v>
      </c>
      <c r="C121" s="68">
        <v>6.4999999999999997E-3</v>
      </c>
      <c r="D121" s="60">
        <f>((D135+D118+D119)/(1-C120))*C121</f>
        <v>0</v>
      </c>
    </row>
    <row r="122" spans="1:4" ht="12.75">
      <c r="A122" s="63"/>
      <c r="B122" s="59" t="s">
        <v>130</v>
      </c>
      <c r="C122" s="68">
        <v>0.03</v>
      </c>
      <c r="D122" s="60">
        <f>((D135+D118+D119)/(1-C120))*C122</f>
        <v>0</v>
      </c>
    </row>
    <row r="123" spans="1:4" ht="12.75">
      <c r="A123" s="63"/>
      <c r="B123" s="59" t="s">
        <v>131</v>
      </c>
      <c r="C123" s="68">
        <v>0.02</v>
      </c>
      <c r="D123" s="60">
        <f>((D135+D118+D119)/(1-C120))*C123</f>
        <v>0</v>
      </c>
    </row>
    <row r="124" spans="1:4" ht="12.75">
      <c r="A124" s="45"/>
      <c r="B124" s="85" t="s">
        <v>132</v>
      </c>
      <c r="C124" s="56"/>
      <c r="D124" s="50">
        <f>D118+D119+D120</f>
        <v>0</v>
      </c>
    </row>
    <row r="125" spans="1:4" ht="12.75">
      <c r="A125" s="64" t="s">
        <v>133</v>
      </c>
      <c r="B125" s="65"/>
      <c r="C125" s="65"/>
    </row>
    <row r="126" spans="1:4" ht="12.75">
      <c r="A126" s="64" t="s">
        <v>134</v>
      </c>
    </row>
    <row r="127" spans="1:4"/>
    <row r="128" spans="1:4" ht="12.75">
      <c r="A128" s="147" t="s">
        <v>135</v>
      </c>
      <c r="B128" s="147"/>
      <c r="C128" s="147"/>
      <c r="D128" s="147"/>
    </row>
    <row r="129" spans="1:4" ht="12.75">
      <c r="A129" s="45"/>
      <c r="B129" s="138" t="s">
        <v>136</v>
      </c>
      <c r="C129" s="138"/>
      <c r="D129" s="87" t="s">
        <v>137</v>
      </c>
    </row>
    <row r="130" spans="1:4" ht="12.75">
      <c r="A130" s="66" t="s">
        <v>25</v>
      </c>
      <c r="B130" s="136" t="s">
        <v>138</v>
      </c>
      <c r="C130" s="136"/>
      <c r="D130" s="48">
        <f>D30</f>
        <v>0</v>
      </c>
    </row>
    <row r="131" spans="1:4" ht="12.75">
      <c r="A131" s="66" t="s">
        <v>27</v>
      </c>
      <c r="B131" s="136" t="s">
        <v>139</v>
      </c>
      <c r="C131" s="136"/>
      <c r="D131" s="48">
        <f>D75</f>
        <v>0</v>
      </c>
    </row>
    <row r="132" spans="1:4" ht="24" customHeight="1">
      <c r="A132" s="66" t="s">
        <v>29</v>
      </c>
      <c r="B132" s="136" t="s">
        <v>140</v>
      </c>
      <c r="C132" s="136"/>
      <c r="D132" s="48">
        <f>D85</f>
        <v>0</v>
      </c>
    </row>
    <row r="133" spans="1:4" ht="12.75">
      <c r="A133" s="17" t="s">
        <v>31</v>
      </c>
      <c r="B133" s="137" t="s">
        <v>141</v>
      </c>
      <c r="C133" s="137"/>
      <c r="D133" s="58">
        <f>D107</f>
        <v>0</v>
      </c>
    </row>
    <row r="134" spans="1:4" ht="12.75">
      <c r="A134" s="66" t="s">
        <v>33</v>
      </c>
      <c r="B134" s="136" t="s">
        <v>142</v>
      </c>
      <c r="C134" s="136"/>
      <c r="D134" s="48">
        <f>D113</f>
        <v>0</v>
      </c>
    </row>
    <row r="135" spans="1:4" ht="12.75">
      <c r="A135" s="135" t="s">
        <v>143</v>
      </c>
      <c r="B135" s="135"/>
      <c r="C135" s="135"/>
      <c r="D135" s="50">
        <f>SUM(D130:D134)</f>
        <v>0</v>
      </c>
    </row>
    <row r="136" spans="1:4" ht="24" customHeight="1">
      <c r="A136" s="66" t="s">
        <v>70</v>
      </c>
      <c r="B136" s="134" t="s">
        <v>144</v>
      </c>
      <c r="C136" s="134"/>
      <c r="D136" s="48">
        <f>D124</f>
        <v>0</v>
      </c>
    </row>
    <row r="137" spans="1:4" ht="12.75">
      <c r="A137" s="135" t="s">
        <v>145</v>
      </c>
      <c r="B137" s="135"/>
      <c r="C137" s="135"/>
      <c r="D137" s="50">
        <f>TRUNC((D135+D136),2)</f>
        <v>0</v>
      </c>
    </row>
    <row r="138" spans="1:4" ht="16.5" customHeight="1">
      <c r="A138" s="123" t="s">
        <v>24</v>
      </c>
      <c r="B138" s="123"/>
      <c r="C138" s="123"/>
      <c r="D138" s="123"/>
    </row>
    <row r="139" spans="1:4"/>
    <row r="140" spans="1:4" ht="16.5" customHeight="1"/>
    <row r="141" spans="1:4" ht="15.75" customHeight="1"/>
    <row r="142" spans="1:4" ht="14.25" customHeight="1">
      <c r="C142" s="67"/>
    </row>
    <row r="143" spans="1:4" ht="14.25" customHeight="1"/>
    <row r="144" spans="1:4"/>
    <row r="146"/>
  </sheetData>
  <sheetProtection formatCells="0" formatColumns="0" formatRows="0" insertColumns="0" insertRows="0"/>
  <mergeCells count="74"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C64:D64"/>
    <mergeCell ref="C65:D65"/>
    <mergeCell ref="C66:D66"/>
    <mergeCell ref="A67:B67"/>
    <mergeCell ref="C67:D67"/>
    <mergeCell ref="A102:B102"/>
    <mergeCell ref="A68:D68"/>
    <mergeCell ref="A69:D69"/>
    <mergeCell ref="A70:D70"/>
    <mergeCell ref="A75:B75"/>
    <mergeCell ref="A77:D77"/>
    <mergeCell ref="A85:B85"/>
    <mergeCell ref="A86:D86"/>
    <mergeCell ref="A88:D88"/>
    <mergeCell ref="A90:D90"/>
    <mergeCell ref="A92:D92"/>
    <mergeCell ref="A100:B100"/>
    <mergeCell ref="B129:C129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36:C136"/>
    <mergeCell ref="A137:C137"/>
    <mergeCell ref="A138:D138"/>
    <mergeCell ref="B130:C130"/>
    <mergeCell ref="B131:C131"/>
    <mergeCell ref="B132:C132"/>
    <mergeCell ref="B133:C133"/>
    <mergeCell ref="B134:C134"/>
    <mergeCell ref="A135:C135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7" max="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6"/>
  <sheetViews>
    <sheetView showGridLines="0" zoomScaleNormal="100" zoomScaleSheetLayoutView="100" workbookViewId="0">
      <selection activeCell="C65" sqref="C65:D65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2"/>
      <c r="C1" s="12"/>
      <c r="D1" s="13"/>
    </row>
    <row r="2" spans="1:4" ht="12.75">
      <c r="A2" s="5" t="s">
        <v>1</v>
      </c>
      <c r="B2" s="14"/>
      <c r="C2" s="14"/>
      <c r="D2" s="15"/>
    </row>
    <row r="3" spans="1:4" ht="12.75">
      <c r="A3" s="5" t="s">
        <v>2</v>
      </c>
      <c r="B3" s="14"/>
      <c r="C3" s="14"/>
      <c r="D3" s="15"/>
    </row>
    <row r="4" spans="1:4" ht="12.75">
      <c r="A4" s="5" t="s">
        <v>3</v>
      </c>
      <c r="B4" s="14"/>
      <c r="C4" s="14"/>
      <c r="D4" s="15"/>
    </row>
    <row r="5" spans="1:4" ht="12.75">
      <c r="A5" s="5" t="s">
        <v>4</v>
      </c>
      <c r="B5" s="14"/>
      <c r="C5" s="14"/>
      <c r="D5" s="15"/>
    </row>
    <row r="6" spans="1:4">
      <c r="A6" s="14"/>
      <c r="B6" s="14"/>
      <c r="C6" s="14"/>
      <c r="D6" s="14"/>
    </row>
    <row r="7" spans="1:4" ht="12.75">
      <c r="A7" s="131" t="s">
        <v>5</v>
      </c>
      <c r="B7" s="131"/>
      <c r="C7" s="132" t="s">
        <v>232</v>
      </c>
      <c r="D7" s="132"/>
    </row>
    <row r="8" spans="1:4" ht="12.75">
      <c r="A8" s="131" t="s">
        <v>6</v>
      </c>
      <c r="B8" s="131"/>
      <c r="C8" s="133" t="s">
        <v>233</v>
      </c>
      <c r="D8" s="133"/>
    </row>
    <row r="9" spans="1:4"/>
    <row r="10" spans="1:4" ht="12.75">
      <c r="A10" s="16"/>
      <c r="B10" s="16"/>
      <c r="C10" s="16"/>
      <c r="D10" s="16"/>
    </row>
    <row r="11" spans="1:4" ht="12.75">
      <c r="A11" s="17" t="s">
        <v>25</v>
      </c>
      <c r="B11" s="137" t="s">
        <v>26</v>
      </c>
      <c r="C11" s="137"/>
      <c r="D11" s="18"/>
    </row>
    <row r="12" spans="1:4" ht="12.75">
      <c r="A12" s="17" t="s">
        <v>27</v>
      </c>
      <c r="B12" s="137" t="s">
        <v>28</v>
      </c>
      <c r="C12" s="137"/>
      <c r="D12" s="82" t="s">
        <v>172</v>
      </c>
    </row>
    <row r="13" spans="1:4" ht="12.75">
      <c r="A13" s="17" t="s">
        <v>29</v>
      </c>
      <c r="B13" s="137" t="s">
        <v>30</v>
      </c>
      <c r="C13" s="137"/>
      <c r="D13" s="19"/>
    </row>
    <row r="14" spans="1:4" ht="12.75">
      <c r="A14" s="17" t="s">
        <v>31</v>
      </c>
      <c r="B14" s="184" t="s">
        <v>32</v>
      </c>
      <c r="C14" s="185"/>
      <c r="D14" s="19"/>
    </row>
    <row r="15" spans="1:4" ht="12.75">
      <c r="A15" s="17" t="s">
        <v>33</v>
      </c>
      <c r="B15" s="137" t="s">
        <v>34</v>
      </c>
      <c r="C15" s="137"/>
      <c r="D15" s="17">
        <v>12</v>
      </c>
    </row>
    <row r="16" spans="1:4">
      <c r="A16" s="20"/>
      <c r="B16" s="20"/>
      <c r="C16" s="21"/>
      <c r="D16" s="20"/>
    </row>
    <row r="17" spans="1:4" ht="12.75">
      <c r="A17" s="130" t="s">
        <v>35</v>
      </c>
      <c r="B17" s="130"/>
      <c r="C17" s="130"/>
      <c r="D17" s="130"/>
    </row>
    <row r="18" spans="1:4" ht="30" customHeight="1">
      <c r="A18" s="178" t="s">
        <v>36</v>
      </c>
      <c r="B18" s="178"/>
      <c r="C18" s="178"/>
      <c r="D18" s="178"/>
    </row>
    <row r="19" spans="1:4" ht="12.75">
      <c r="A19" s="17">
        <v>1</v>
      </c>
      <c r="B19" s="137" t="s">
        <v>37</v>
      </c>
      <c r="C19" s="137"/>
      <c r="D19" s="17" t="s">
        <v>162</v>
      </c>
    </row>
    <row r="20" spans="1:4" ht="12.75">
      <c r="A20" s="17">
        <v>2</v>
      </c>
      <c r="B20" s="137" t="s">
        <v>38</v>
      </c>
      <c r="C20" s="137"/>
      <c r="D20" s="17"/>
    </row>
    <row r="21" spans="1:4" ht="12.75">
      <c r="A21" s="17">
        <v>3</v>
      </c>
      <c r="B21" s="137" t="s">
        <v>39</v>
      </c>
      <c r="C21" s="137"/>
      <c r="D21" s="120"/>
    </row>
    <row r="22" spans="1:4" ht="13.5" customHeight="1">
      <c r="A22" s="17">
        <v>4</v>
      </c>
      <c r="B22" s="137" t="s">
        <v>40</v>
      </c>
      <c r="C22" s="137"/>
      <c r="D22" s="17" t="s">
        <v>162</v>
      </c>
    </row>
    <row r="23" spans="1:4" ht="12.75">
      <c r="A23" s="17">
        <v>5</v>
      </c>
      <c r="B23" s="137" t="s">
        <v>41</v>
      </c>
      <c r="C23" s="137"/>
      <c r="D23" s="18"/>
    </row>
    <row r="24" spans="1:4" ht="12.75">
      <c r="A24" s="22"/>
      <c r="B24" s="22"/>
      <c r="C24" s="22"/>
      <c r="D24" s="23"/>
    </row>
    <row r="25" spans="1:4" ht="12.75">
      <c r="A25" s="22"/>
      <c r="B25" s="22"/>
      <c r="C25" s="22"/>
      <c r="D25" s="23"/>
    </row>
    <row r="26" spans="1:4" ht="12.75">
      <c r="A26" s="130" t="s">
        <v>42</v>
      </c>
      <c r="B26" s="130"/>
      <c r="C26" s="130"/>
      <c r="D26" s="130"/>
    </row>
    <row r="27" spans="1:4" ht="12.75">
      <c r="A27" s="24">
        <v>1</v>
      </c>
      <c r="B27" s="178" t="s">
        <v>43</v>
      </c>
      <c r="C27" s="178"/>
      <c r="D27" s="24" t="s">
        <v>44</v>
      </c>
    </row>
    <row r="28" spans="1:4" ht="12.75">
      <c r="A28" s="86" t="s">
        <v>25</v>
      </c>
      <c r="B28" s="137" t="s">
        <v>45</v>
      </c>
      <c r="C28" s="137"/>
      <c r="D28" s="120"/>
    </row>
    <row r="29" spans="1:4" ht="12.75">
      <c r="A29" s="86" t="s">
        <v>27</v>
      </c>
      <c r="B29" s="137" t="s">
        <v>46</v>
      </c>
      <c r="C29" s="137"/>
      <c r="D29" s="77">
        <v>0</v>
      </c>
    </row>
    <row r="30" spans="1:4" ht="15" customHeight="1">
      <c r="A30" s="179" t="s">
        <v>47</v>
      </c>
      <c r="B30" s="180"/>
      <c r="C30" s="181"/>
      <c r="D30" s="26">
        <f>SUM(D28:D29)</f>
        <v>0</v>
      </c>
    </row>
    <row r="31" spans="1:4" ht="24" customHeight="1">
      <c r="A31" s="182" t="s">
        <v>48</v>
      </c>
      <c r="B31" s="183"/>
      <c r="C31" s="183"/>
      <c r="D31" s="183"/>
    </row>
    <row r="32" spans="1:4" ht="12.75">
      <c r="A32" s="166"/>
      <c r="B32" s="167"/>
      <c r="C32" s="167"/>
      <c r="D32" s="167"/>
    </row>
    <row r="33" spans="1:4" ht="15" customHeight="1">
      <c r="A33" s="166" t="s">
        <v>49</v>
      </c>
      <c r="B33" s="167"/>
      <c r="C33" s="167"/>
      <c r="D33" s="167"/>
    </row>
    <row r="34" spans="1:4" ht="15" customHeight="1">
      <c r="A34" s="166" t="s">
        <v>50</v>
      </c>
      <c r="B34" s="167"/>
      <c r="C34" s="167"/>
      <c r="D34" s="167"/>
    </row>
    <row r="35" spans="1:4" ht="25.5" customHeight="1">
      <c r="A35" s="87" t="s">
        <v>51</v>
      </c>
      <c r="B35" s="87" t="s">
        <v>52</v>
      </c>
      <c r="C35" s="87" t="s">
        <v>53</v>
      </c>
      <c r="D35" s="87" t="s">
        <v>44</v>
      </c>
    </row>
    <row r="36" spans="1:4" ht="12.75">
      <c r="A36" s="27" t="s">
        <v>25</v>
      </c>
      <c r="B36" s="28" t="s">
        <v>54</v>
      </c>
      <c r="C36" s="29">
        <v>8.3299999999999999E-2</v>
      </c>
      <c r="D36" s="30">
        <f>C36*D30</f>
        <v>0</v>
      </c>
    </row>
    <row r="37" spans="1:4" ht="26.25" customHeight="1">
      <c r="A37" s="69" t="s">
        <v>27</v>
      </c>
      <c r="B37" s="43" t="s">
        <v>55</v>
      </c>
      <c r="C37" s="70">
        <v>2.7799999999999998E-2</v>
      </c>
      <c r="D37" s="71">
        <f>D30*C37</f>
        <v>0</v>
      </c>
    </row>
    <row r="38" spans="1:4" ht="12.75">
      <c r="A38" s="135" t="s">
        <v>56</v>
      </c>
      <c r="B38" s="135"/>
      <c r="C38" s="31">
        <f>SUM(C36:C37)</f>
        <v>0.1111</v>
      </c>
      <c r="D38" s="32">
        <f>SUM(D36:D37)</f>
        <v>0</v>
      </c>
    </row>
    <row r="39" spans="1:4" ht="12.75">
      <c r="A39" s="27" t="s">
        <v>29</v>
      </c>
      <c r="B39" s="28" t="s">
        <v>57</v>
      </c>
      <c r="C39" s="29">
        <f>C38*C55</f>
        <v>3.7551800000000003E-2</v>
      </c>
      <c r="D39" s="30">
        <f>D30*C39</f>
        <v>0</v>
      </c>
    </row>
    <row r="40" spans="1:4" ht="12.75">
      <c r="A40" s="135" t="s">
        <v>58</v>
      </c>
      <c r="B40" s="135"/>
      <c r="C40" s="31">
        <f>SUM(C38:C39)</f>
        <v>0.1486518</v>
      </c>
      <c r="D40" s="32">
        <f>SUM(D38:D39)</f>
        <v>0</v>
      </c>
    </row>
    <row r="41" spans="1:4" ht="53.25" customHeight="1">
      <c r="A41" s="168" t="s">
        <v>59</v>
      </c>
      <c r="B41" s="169"/>
      <c r="C41" s="169"/>
      <c r="D41" s="170"/>
    </row>
    <row r="42" spans="1:4" ht="40.5" customHeight="1">
      <c r="A42" s="171" t="s">
        <v>60</v>
      </c>
      <c r="B42" s="172"/>
      <c r="C42" s="172"/>
      <c r="D42" s="173"/>
    </row>
    <row r="43" spans="1:4" ht="51.75" customHeight="1">
      <c r="A43" s="174" t="s">
        <v>61</v>
      </c>
      <c r="B43" s="175"/>
      <c r="C43" s="175"/>
      <c r="D43" s="176"/>
    </row>
    <row r="44" spans="1:4" ht="15" customHeight="1">
      <c r="A44" s="83"/>
      <c r="B44" s="84"/>
      <c r="C44" s="84"/>
      <c r="D44" s="84"/>
    </row>
    <row r="45" spans="1:4" ht="25.5" customHeight="1">
      <c r="A45" s="139" t="s">
        <v>62</v>
      </c>
      <c r="B45" s="140"/>
      <c r="C45" s="140"/>
      <c r="D45" s="140"/>
    </row>
    <row r="46" spans="1:4" ht="17.25" customHeight="1">
      <c r="A46" s="33" t="s">
        <v>63</v>
      </c>
      <c r="B46" s="33" t="s">
        <v>64</v>
      </c>
      <c r="C46" s="33" t="s">
        <v>53</v>
      </c>
      <c r="D46" s="33" t="s">
        <v>44</v>
      </c>
    </row>
    <row r="47" spans="1:4" ht="12.75">
      <c r="A47" s="34" t="s">
        <v>25</v>
      </c>
      <c r="B47" s="35" t="s">
        <v>65</v>
      </c>
      <c r="C47" s="36">
        <f>[1]PARÂMETROS!B35</f>
        <v>0.2</v>
      </c>
      <c r="D47" s="37">
        <f>D30*C47</f>
        <v>0</v>
      </c>
    </row>
    <row r="48" spans="1:4" ht="12.75">
      <c r="A48" s="34" t="s">
        <v>27</v>
      </c>
      <c r="B48" s="35" t="s">
        <v>66</v>
      </c>
      <c r="C48" s="36">
        <f>[1]PARÂMETROS!B36</f>
        <v>2.5000000000000001E-2</v>
      </c>
      <c r="D48" s="37">
        <f>D30*C48</f>
        <v>0</v>
      </c>
    </row>
    <row r="49" spans="1:4" ht="12.75">
      <c r="A49" s="34" t="s">
        <v>29</v>
      </c>
      <c r="B49" s="35" t="s">
        <v>67</v>
      </c>
      <c r="C49" s="90"/>
      <c r="D49" s="78">
        <f>D30*C49</f>
        <v>0</v>
      </c>
    </row>
    <row r="50" spans="1:4" ht="12.75">
      <c r="A50" s="34" t="s">
        <v>31</v>
      </c>
      <c r="B50" s="35" t="s">
        <v>68</v>
      </c>
      <c r="C50" s="36">
        <f>[1]PARÂMETROS!B38</f>
        <v>1.4999999999999999E-2</v>
      </c>
      <c r="D50" s="37">
        <f>D30*C50</f>
        <v>0</v>
      </c>
    </row>
    <row r="51" spans="1:4" ht="12.75">
      <c r="A51" s="34" t="s">
        <v>33</v>
      </c>
      <c r="B51" s="35" t="s">
        <v>69</v>
      </c>
      <c r="C51" s="36">
        <f>[1]PARÂMETROS!B39</f>
        <v>0.01</v>
      </c>
      <c r="D51" s="37">
        <f>D30*C51</f>
        <v>0</v>
      </c>
    </row>
    <row r="52" spans="1:4" ht="12.75">
      <c r="A52" s="34" t="s">
        <v>70</v>
      </c>
      <c r="B52" s="35" t="s">
        <v>71</v>
      </c>
      <c r="C52" s="36">
        <f>[1]PARÂMETROS!B40</f>
        <v>6.0000000000000001E-3</v>
      </c>
      <c r="D52" s="37">
        <f>D30*C52</f>
        <v>0</v>
      </c>
    </row>
    <row r="53" spans="1:4" ht="12.75">
      <c r="A53" s="34" t="s">
        <v>72</v>
      </c>
      <c r="B53" s="35" t="s">
        <v>73</v>
      </c>
      <c r="C53" s="36">
        <f>[1]PARÂMETROS!B41</f>
        <v>2E-3</v>
      </c>
      <c r="D53" s="37">
        <f>D30*C53</f>
        <v>0</v>
      </c>
    </row>
    <row r="54" spans="1:4" ht="12.75">
      <c r="A54" s="34" t="s">
        <v>74</v>
      </c>
      <c r="B54" s="35" t="s">
        <v>75</v>
      </c>
      <c r="C54" s="36">
        <f>[1]PARÂMETROS!B42</f>
        <v>0.08</v>
      </c>
      <c r="D54" s="37">
        <f>D30*C54</f>
        <v>0</v>
      </c>
    </row>
    <row r="55" spans="1:4" ht="12.75">
      <c r="A55" s="177" t="s">
        <v>76</v>
      </c>
      <c r="B55" s="177"/>
      <c r="C55" s="38">
        <f>SUM(C47:C54)</f>
        <v>0.33800000000000002</v>
      </c>
      <c r="D55" s="39">
        <f>SUM(D47:D54)</f>
        <v>0</v>
      </c>
    </row>
    <row r="56" spans="1:4" ht="27" customHeight="1">
      <c r="A56" s="168" t="s">
        <v>77</v>
      </c>
      <c r="B56" s="169"/>
      <c r="C56" s="169"/>
      <c r="D56" s="170"/>
    </row>
    <row r="57" spans="1:4" ht="27" customHeight="1">
      <c r="A57" s="171" t="s">
        <v>78</v>
      </c>
      <c r="B57" s="172"/>
      <c r="C57" s="172"/>
      <c r="D57" s="173"/>
    </row>
    <row r="58" spans="1:4" ht="27" customHeight="1">
      <c r="A58" s="174" t="s">
        <v>79</v>
      </c>
      <c r="B58" s="175"/>
      <c r="C58" s="175"/>
      <c r="D58" s="176"/>
    </row>
    <row r="59" spans="1:4" ht="15" customHeight="1">
      <c r="A59" s="84"/>
      <c r="B59" s="84"/>
      <c r="C59" s="84"/>
      <c r="D59" s="84"/>
    </row>
    <row r="60" spans="1:4" ht="15" customHeight="1">
      <c r="A60" s="139" t="s">
        <v>80</v>
      </c>
      <c r="B60" s="140"/>
      <c r="C60" s="140"/>
      <c r="D60" s="140"/>
    </row>
    <row r="61" spans="1:4" ht="12.75">
      <c r="A61" s="101" t="s">
        <v>81</v>
      </c>
      <c r="B61" s="101" t="s">
        <v>82</v>
      </c>
      <c r="C61" s="101" t="s">
        <v>154</v>
      </c>
      <c r="D61" s="101" t="s">
        <v>83</v>
      </c>
    </row>
    <row r="62" spans="1:4" ht="12.75">
      <c r="A62" s="40" t="s">
        <v>25</v>
      </c>
      <c r="B62" s="41" t="s">
        <v>84</v>
      </c>
      <c r="C62" s="77"/>
      <c r="D62" s="25">
        <f>IF((C62*22*2)-(D28*6%)&gt;0,(C62*22*2)-(D28*6%),0)</f>
        <v>0</v>
      </c>
    </row>
    <row r="63" spans="1:4" ht="24">
      <c r="A63" s="98" t="s">
        <v>27</v>
      </c>
      <c r="B63" s="42" t="s">
        <v>164</v>
      </c>
      <c r="C63" s="79"/>
      <c r="D63" s="72">
        <f>(C63*22)</f>
        <v>0</v>
      </c>
    </row>
    <row r="64" spans="1:4" ht="12.75">
      <c r="A64" s="98" t="s">
        <v>29</v>
      </c>
      <c r="B64" s="97" t="s">
        <v>165</v>
      </c>
      <c r="C64" s="158"/>
      <c r="D64" s="159"/>
    </row>
    <row r="65" spans="1:4" ht="12.75">
      <c r="A65" s="40" t="s">
        <v>31</v>
      </c>
      <c r="B65" s="44" t="s">
        <v>160</v>
      </c>
      <c r="C65" s="160"/>
      <c r="D65" s="161"/>
    </row>
    <row r="66" spans="1:4" ht="12.75">
      <c r="A66" s="40" t="s">
        <v>33</v>
      </c>
      <c r="B66" s="44" t="s">
        <v>46</v>
      </c>
      <c r="C66" s="160">
        <v>0</v>
      </c>
      <c r="D66" s="161"/>
    </row>
    <row r="67" spans="1:4" ht="15" customHeight="1">
      <c r="A67" s="162" t="s">
        <v>85</v>
      </c>
      <c r="B67" s="163"/>
      <c r="C67" s="164">
        <f>D62+D63+C64+C65+C66</f>
        <v>0</v>
      </c>
      <c r="D67" s="165"/>
    </row>
    <row r="68" spans="1:4" ht="27" customHeight="1">
      <c r="A68" s="148" t="s">
        <v>86</v>
      </c>
      <c r="B68" s="149"/>
      <c r="C68" s="149"/>
      <c r="D68" s="149"/>
    </row>
    <row r="69" spans="1:4">
      <c r="A69" s="150"/>
      <c r="B69" s="151"/>
      <c r="C69" s="151"/>
      <c r="D69" s="151"/>
    </row>
    <row r="70" spans="1:4" ht="29.25" customHeight="1">
      <c r="A70" s="139" t="s">
        <v>87</v>
      </c>
      <c r="B70" s="140"/>
      <c r="C70" s="140"/>
      <c r="D70" s="140"/>
    </row>
    <row r="71" spans="1:4" ht="12.75">
      <c r="A71" s="87">
        <v>2</v>
      </c>
      <c r="B71" s="87" t="s">
        <v>88</v>
      </c>
      <c r="C71" s="87" t="s">
        <v>53</v>
      </c>
      <c r="D71" s="87" t="s">
        <v>44</v>
      </c>
    </row>
    <row r="72" spans="1:4" ht="25.5">
      <c r="A72" s="17" t="s">
        <v>51</v>
      </c>
      <c r="B72" s="44" t="s">
        <v>52</v>
      </c>
      <c r="C72" s="73">
        <f>C40</f>
        <v>0.1486518</v>
      </c>
      <c r="D72" s="58">
        <f>D40</f>
        <v>0</v>
      </c>
    </row>
    <row r="73" spans="1:4" ht="12.75">
      <c r="A73" s="17" t="s">
        <v>63</v>
      </c>
      <c r="B73" s="44" t="s">
        <v>64</v>
      </c>
      <c r="C73" s="73">
        <f>C55</f>
        <v>0.33800000000000002</v>
      </c>
      <c r="D73" s="58">
        <f>D55</f>
        <v>0</v>
      </c>
    </row>
    <row r="74" spans="1:4" ht="12.75">
      <c r="A74" s="17" t="s">
        <v>81</v>
      </c>
      <c r="B74" s="44" t="s">
        <v>82</v>
      </c>
      <c r="C74" s="73"/>
      <c r="D74" s="58">
        <f>C67</f>
        <v>0</v>
      </c>
    </row>
    <row r="75" spans="1:4" ht="12.75">
      <c r="A75" s="135" t="s">
        <v>90</v>
      </c>
      <c r="B75" s="135"/>
      <c r="C75" s="49" t="s">
        <v>89</v>
      </c>
      <c r="D75" s="50">
        <f>SUM(D72:D74)</f>
        <v>0</v>
      </c>
    </row>
    <row r="76" spans="1:4">
      <c r="A76" s="51"/>
      <c r="B76" s="52"/>
      <c r="C76" s="52"/>
      <c r="D76" s="52"/>
    </row>
    <row r="77" spans="1:4" ht="12.75">
      <c r="A77" s="139" t="s">
        <v>91</v>
      </c>
      <c r="B77" s="140"/>
      <c r="C77" s="140"/>
      <c r="D77" s="140"/>
    </row>
    <row r="78" spans="1:4" ht="27.75" customHeight="1">
      <c r="A78" s="87">
        <v>3</v>
      </c>
      <c r="B78" s="87" t="s">
        <v>92</v>
      </c>
      <c r="C78" s="87" t="s">
        <v>53</v>
      </c>
      <c r="D78" s="87" t="s">
        <v>44</v>
      </c>
    </row>
    <row r="79" spans="1:4" ht="30.75" customHeight="1">
      <c r="A79" s="17" t="s">
        <v>25</v>
      </c>
      <c r="B79" s="44" t="s">
        <v>93</v>
      </c>
      <c r="C79" s="53">
        <v>4.1999999999999997E-3</v>
      </c>
      <c r="D79" s="58">
        <f t="shared" ref="D79:D84" si="0">D$30*C79</f>
        <v>0</v>
      </c>
    </row>
    <row r="80" spans="1:4" ht="37.5">
      <c r="A80" s="17" t="s">
        <v>27</v>
      </c>
      <c r="B80" s="44" t="s">
        <v>94</v>
      </c>
      <c r="C80" s="53">
        <f>C79*C54</f>
        <v>3.3599999999999998E-4</v>
      </c>
      <c r="D80" s="58">
        <f t="shared" si="0"/>
        <v>0</v>
      </c>
    </row>
    <row r="81" spans="1:4" ht="62.25">
      <c r="A81" s="17" t="s">
        <v>29</v>
      </c>
      <c r="B81" s="44" t="s">
        <v>95</v>
      </c>
      <c r="C81" s="53">
        <f>40%*C55*C79</f>
        <v>5.6784000000000001E-4</v>
      </c>
      <c r="D81" s="58">
        <f t="shared" si="0"/>
        <v>0</v>
      </c>
    </row>
    <row r="82" spans="1:4" ht="12.75">
      <c r="A82" s="17" t="s">
        <v>31</v>
      </c>
      <c r="B82" s="44" t="s">
        <v>96</v>
      </c>
      <c r="C82" s="53">
        <v>1.9400000000000001E-2</v>
      </c>
      <c r="D82" s="58">
        <f t="shared" si="0"/>
        <v>0</v>
      </c>
    </row>
    <row r="83" spans="1:4" ht="62.25">
      <c r="A83" s="17" t="s">
        <v>33</v>
      </c>
      <c r="B83" s="44" t="s">
        <v>97</v>
      </c>
      <c r="C83" s="53">
        <f>C55*C82</f>
        <v>6.5572000000000009E-3</v>
      </c>
      <c r="D83" s="58">
        <f t="shared" si="0"/>
        <v>0</v>
      </c>
    </row>
    <row r="84" spans="1:4" ht="62.25">
      <c r="A84" s="17" t="s">
        <v>70</v>
      </c>
      <c r="B84" s="44" t="s">
        <v>98</v>
      </c>
      <c r="C84" s="53">
        <f>40%*C55*C82</f>
        <v>2.6228800000000002E-3</v>
      </c>
      <c r="D84" s="58">
        <f t="shared" si="0"/>
        <v>0</v>
      </c>
    </row>
    <row r="85" spans="1:4" ht="12.75">
      <c r="A85" s="135" t="s">
        <v>99</v>
      </c>
      <c r="B85" s="135"/>
      <c r="C85" s="54">
        <f>SUM(C79:C84)</f>
        <v>3.3683919999999999E-2</v>
      </c>
      <c r="D85" s="50">
        <f>SUM(D79:D84)</f>
        <v>0</v>
      </c>
    </row>
    <row r="86" spans="1:4">
      <c r="A86" s="152" t="s">
        <v>100</v>
      </c>
      <c r="B86" s="153"/>
      <c r="C86" s="153"/>
      <c r="D86" s="153"/>
    </row>
    <row r="87" spans="1:4" ht="22.5" customHeight="1">
      <c r="A87" s="83"/>
      <c r="B87" s="84"/>
      <c r="C87" s="84"/>
      <c r="D87" s="84"/>
    </row>
    <row r="88" spans="1:4" ht="12.75">
      <c r="A88" s="139" t="s">
        <v>101</v>
      </c>
      <c r="B88" s="140"/>
      <c r="C88" s="140"/>
      <c r="D88" s="140"/>
    </row>
    <row r="89" spans="1:4" ht="8.25" customHeight="1"/>
    <row r="90" spans="1:4" ht="12.75">
      <c r="A90" s="154" t="s">
        <v>102</v>
      </c>
      <c r="B90" s="155"/>
      <c r="C90" s="155"/>
      <c r="D90" s="156"/>
    </row>
    <row r="91" spans="1:4" ht="18.75" customHeight="1">
      <c r="A91" s="99"/>
      <c r="B91" s="100"/>
      <c r="C91" s="100"/>
      <c r="D91" s="100"/>
    </row>
    <row r="92" spans="1:4" ht="12.75">
      <c r="A92" s="139" t="s">
        <v>103</v>
      </c>
      <c r="B92" s="140"/>
      <c r="C92" s="140"/>
      <c r="D92" s="140"/>
    </row>
    <row r="93" spans="1:4" ht="24.75" customHeight="1">
      <c r="A93" s="87" t="s">
        <v>104</v>
      </c>
      <c r="B93" s="87" t="s">
        <v>105</v>
      </c>
      <c r="C93" s="87" t="s">
        <v>53</v>
      </c>
      <c r="D93" s="87" t="s">
        <v>44</v>
      </c>
    </row>
    <row r="94" spans="1:4" ht="38.25" customHeight="1">
      <c r="A94" s="17" t="s">
        <v>25</v>
      </c>
      <c r="B94" s="44" t="s">
        <v>106</v>
      </c>
      <c r="C94" s="55">
        <v>9.9400000000000002E-2</v>
      </c>
      <c r="D94" s="58">
        <f t="shared" ref="D94:D99" si="1">D$30*C94</f>
        <v>0</v>
      </c>
    </row>
    <row r="95" spans="1:4" ht="12.75">
      <c r="A95" s="17" t="s">
        <v>27</v>
      </c>
      <c r="B95" s="44" t="s">
        <v>107</v>
      </c>
      <c r="C95" s="80">
        <v>2.8E-3</v>
      </c>
      <c r="D95" s="58">
        <f t="shared" si="1"/>
        <v>0</v>
      </c>
    </row>
    <row r="96" spans="1:4" ht="12.75">
      <c r="A96" s="17" t="s">
        <v>29</v>
      </c>
      <c r="B96" s="44" t="s">
        <v>108</v>
      </c>
      <c r="C96" s="80">
        <v>2.0000000000000001E-4</v>
      </c>
      <c r="D96" s="58">
        <f t="shared" si="1"/>
        <v>0</v>
      </c>
    </row>
    <row r="97" spans="1:4" ht="25.5">
      <c r="A97" s="17" t="s">
        <v>31</v>
      </c>
      <c r="B97" s="44" t="s">
        <v>109</v>
      </c>
      <c r="C97" s="80">
        <v>2.9999999999999997E-4</v>
      </c>
      <c r="D97" s="58">
        <f t="shared" si="1"/>
        <v>0</v>
      </c>
    </row>
    <row r="98" spans="1:4" ht="12.75">
      <c r="A98" s="17" t="s">
        <v>33</v>
      </c>
      <c r="B98" s="44" t="s">
        <v>110</v>
      </c>
      <c r="C98" s="80">
        <v>2.0000000000000001E-4</v>
      </c>
      <c r="D98" s="58">
        <f t="shared" si="1"/>
        <v>0</v>
      </c>
    </row>
    <row r="99" spans="1:4" ht="12.75">
      <c r="A99" s="17" t="s">
        <v>70</v>
      </c>
      <c r="B99" s="44" t="s">
        <v>111</v>
      </c>
      <c r="C99" s="80">
        <v>2.9999999999999997E-4</v>
      </c>
      <c r="D99" s="58">
        <f t="shared" si="1"/>
        <v>0</v>
      </c>
    </row>
    <row r="100" spans="1:4" ht="12.75">
      <c r="A100" s="157" t="s">
        <v>112</v>
      </c>
      <c r="B100" s="157"/>
      <c r="C100" s="74">
        <f>SUM(C94:C99)</f>
        <v>0.1032</v>
      </c>
      <c r="D100" s="75">
        <f>SUM(D94:D99)</f>
        <v>0</v>
      </c>
    </row>
    <row r="101" spans="1:4" ht="12.75">
      <c r="A101" s="17" t="s">
        <v>72</v>
      </c>
      <c r="B101" s="43" t="s">
        <v>113</v>
      </c>
      <c r="C101" s="57">
        <f>C55*C100</f>
        <v>3.4881600000000006E-2</v>
      </c>
      <c r="D101" s="58">
        <f>C101*D30</f>
        <v>0</v>
      </c>
    </row>
    <row r="102" spans="1:4" ht="12.75">
      <c r="A102" s="135" t="s">
        <v>114</v>
      </c>
      <c r="B102" s="135"/>
      <c r="C102" s="56">
        <f>C100+C101</f>
        <v>0.1380816</v>
      </c>
      <c r="D102" s="50">
        <f>D100+D101</f>
        <v>0</v>
      </c>
    </row>
    <row r="103" spans="1:4" ht="12.75">
      <c r="A103" s="83"/>
      <c r="B103" s="84"/>
      <c r="C103" s="84"/>
      <c r="D103" s="84"/>
    </row>
    <row r="104" spans="1:4" ht="12.75">
      <c r="A104" s="139" t="s">
        <v>115</v>
      </c>
      <c r="B104" s="140"/>
      <c r="C104" s="140"/>
      <c r="D104" s="140"/>
    </row>
    <row r="105" spans="1:4" ht="26.25" customHeight="1">
      <c r="A105" s="87">
        <v>4</v>
      </c>
      <c r="B105" s="87" t="s">
        <v>116</v>
      </c>
      <c r="C105" s="87" t="s">
        <v>53</v>
      </c>
      <c r="D105" s="87" t="s">
        <v>44</v>
      </c>
    </row>
    <row r="106" spans="1:4" ht="12.75">
      <c r="A106" s="86" t="s">
        <v>104</v>
      </c>
      <c r="B106" s="46" t="s">
        <v>117</v>
      </c>
      <c r="C106" s="47">
        <v>0.14199999999999999</v>
      </c>
      <c r="D106" s="48">
        <f>D102</f>
        <v>0</v>
      </c>
    </row>
    <row r="107" spans="1:4" ht="12.75">
      <c r="A107" s="135" t="s">
        <v>118</v>
      </c>
      <c r="B107" s="135"/>
      <c r="C107" s="49" t="s">
        <v>89</v>
      </c>
      <c r="D107" s="50">
        <f>SUM(D106:D106)</f>
        <v>0</v>
      </c>
    </row>
    <row r="108" spans="1:4" ht="12.75">
      <c r="A108" s="83"/>
      <c r="B108" s="84"/>
      <c r="C108" s="84"/>
      <c r="D108" s="84"/>
    </row>
    <row r="109" spans="1:4" ht="12.75">
      <c r="A109" s="139" t="s">
        <v>119</v>
      </c>
      <c r="B109" s="140"/>
      <c r="C109" s="140"/>
      <c r="D109" s="140"/>
    </row>
    <row r="110" spans="1:4" ht="12.75">
      <c r="A110" s="101">
        <v>5</v>
      </c>
      <c r="B110" s="141" t="s">
        <v>120</v>
      </c>
      <c r="C110" s="141"/>
      <c r="D110" s="101" t="s">
        <v>44</v>
      </c>
    </row>
    <row r="111" spans="1:4" ht="12.75">
      <c r="A111" s="86" t="s">
        <v>25</v>
      </c>
      <c r="B111" s="142" t="s">
        <v>121</v>
      </c>
      <c r="C111" s="142"/>
      <c r="D111" s="81">
        <f>Insumos_uniformes_mot!F48</f>
        <v>0</v>
      </c>
    </row>
    <row r="112" spans="1:4" ht="12.75">
      <c r="A112" s="86" t="s">
        <v>27</v>
      </c>
      <c r="B112" s="142" t="s">
        <v>166</v>
      </c>
      <c r="C112" s="142"/>
      <c r="D112" s="81">
        <f>Insumos_uniformes_mot!F59</f>
        <v>0</v>
      </c>
    </row>
    <row r="113" spans="1:4" ht="12.75">
      <c r="A113" s="45"/>
      <c r="B113" s="135" t="s">
        <v>122</v>
      </c>
      <c r="C113" s="135"/>
      <c r="D113" s="50">
        <f>SUM(D111:D112)</f>
        <v>0</v>
      </c>
    </row>
    <row r="114" spans="1:4">
      <c r="A114" s="143" t="s">
        <v>123</v>
      </c>
      <c r="B114" s="144"/>
      <c r="C114" s="144"/>
      <c r="D114" s="144"/>
    </row>
    <row r="115" spans="1:4" ht="12.75">
      <c r="A115" s="145"/>
      <c r="B115" s="146"/>
      <c r="C115" s="146"/>
      <c r="D115" s="146"/>
    </row>
    <row r="116" spans="1:4" ht="12.75">
      <c r="A116" s="147" t="s">
        <v>124</v>
      </c>
      <c r="B116" s="147"/>
      <c r="C116" s="147"/>
      <c r="D116" s="147"/>
    </row>
    <row r="117" spans="1:4" ht="12.75">
      <c r="A117" s="87">
        <v>6</v>
      </c>
      <c r="B117" s="87" t="s">
        <v>125</v>
      </c>
      <c r="C117" s="87" t="s">
        <v>53</v>
      </c>
      <c r="D117" s="87" t="s">
        <v>44</v>
      </c>
    </row>
    <row r="118" spans="1:4" ht="12.75">
      <c r="A118" s="40" t="s">
        <v>25</v>
      </c>
      <c r="B118" s="59" t="s">
        <v>126</v>
      </c>
      <c r="C118" s="68">
        <v>0.05</v>
      </c>
      <c r="D118" s="60">
        <f>(D30+D75+D85+D107+D113)*C118</f>
        <v>0</v>
      </c>
    </row>
    <row r="119" spans="1:4" ht="12.75">
      <c r="A119" s="40" t="s">
        <v>27</v>
      </c>
      <c r="B119" s="59" t="s">
        <v>127</v>
      </c>
      <c r="C119" s="68">
        <v>7.0000000000000007E-2</v>
      </c>
      <c r="D119" s="60">
        <f>(D30+D75+D85+D107+D113+D118)*C119</f>
        <v>0</v>
      </c>
    </row>
    <row r="120" spans="1:4" ht="12.75">
      <c r="A120" s="40" t="s">
        <v>29</v>
      </c>
      <c r="B120" s="59" t="s">
        <v>128</v>
      </c>
      <c r="C120" s="61">
        <f>SUM(C121:C123)</f>
        <v>5.6499999999999995E-2</v>
      </c>
      <c r="D120" s="62">
        <f>((D135+D118+D119)/(1-C120))*C120</f>
        <v>0</v>
      </c>
    </row>
    <row r="121" spans="1:4" ht="12.75">
      <c r="A121" s="63"/>
      <c r="B121" s="59" t="s">
        <v>129</v>
      </c>
      <c r="C121" s="68">
        <v>6.4999999999999997E-3</v>
      </c>
      <c r="D121" s="60">
        <f>((D135+D118+D119)/(1-C120))*C121</f>
        <v>0</v>
      </c>
    </row>
    <row r="122" spans="1:4" ht="12.75">
      <c r="A122" s="63"/>
      <c r="B122" s="59" t="s">
        <v>130</v>
      </c>
      <c r="C122" s="68">
        <v>0.03</v>
      </c>
      <c r="D122" s="60">
        <f>((D135+D118+D119)/(1-C120))*C122</f>
        <v>0</v>
      </c>
    </row>
    <row r="123" spans="1:4" ht="12.75">
      <c r="A123" s="63"/>
      <c r="B123" s="59" t="s">
        <v>131</v>
      </c>
      <c r="C123" s="68">
        <v>0.02</v>
      </c>
      <c r="D123" s="60">
        <f>((D135+D118+D119)/(1-C120))*C123</f>
        <v>0</v>
      </c>
    </row>
    <row r="124" spans="1:4" ht="12.75">
      <c r="A124" s="45"/>
      <c r="B124" s="85" t="s">
        <v>132</v>
      </c>
      <c r="C124" s="56"/>
      <c r="D124" s="50">
        <f>D118+D119+D120</f>
        <v>0</v>
      </c>
    </row>
    <row r="125" spans="1:4" ht="12.75">
      <c r="A125" s="64" t="s">
        <v>133</v>
      </c>
      <c r="B125" s="65"/>
      <c r="C125" s="65"/>
    </row>
    <row r="126" spans="1:4" ht="12.75">
      <c r="A126" s="64" t="s">
        <v>134</v>
      </c>
    </row>
    <row r="127" spans="1:4"/>
    <row r="128" spans="1:4" ht="12.75">
      <c r="A128" s="147" t="s">
        <v>135</v>
      </c>
      <c r="B128" s="147"/>
      <c r="C128" s="147"/>
      <c r="D128" s="147"/>
    </row>
    <row r="129" spans="1:4" ht="12.75">
      <c r="A129" s="45"/>
      <c r="B129" s="138" t="s">
        <v>136</v>
      </c>
      <c r="C129" s="138"/>
      <c r="D129" s="87" t="s">
        <v>137</v>
      </c>
    </row>
    <row r="130" spans="1:4" ht="12.75">
      <c r="A130" s="66" t="s">
        <v>25</v>
      </c>
      <c r="B130" s="136" t="s">
        <v>138</v>
      </c>
      <c r="C130" s="136"/>
      <c r="D130" s="48">
        <f>D30</f>
        <v>0</v>
      </c>
    </row>
    <row r="131" spans="1:4" ht="12.75">
      <c r="A131" s="66" t="s">
        <v>27</v>
      </c>
      <c r="B131" s="136" t="s">
        <v>139</v>
      </c>
      <c r="C131" s="136"/>
      <c r="D131" s="48">
        <f>D75</f>
        <v>0</v>
      </c>
    </row>
    <row r="132" spans="1:4" ht="24" customHeight="1">
      <c r="A132" s="66" t="s">
        <v>29</v>
      </c>
      <c r="B132" s="136" t="s">
        <v>140</v>
      </c>
      <c r="C132" s="136"/>
      <c r="D132" s="48">
        <f>D85</f>
        <v>0</v>
      </c>
    </row>
    <row r="133" spans="1:4" ht="12.75">
      <c r="A133" s="17" t="s">
        <v>31</v>
      </c>
      <c r="B133" s="137" t="s">
        <v>141</v>
      </c>
      <c r="C133" s="137"/>
      <c r="D133" s="58">
        <f>D107</f>
        <v>0</v>
      </c>
    </row>
    <row r="134" spans="1:4" ht="12.75">
      <c r="A134" s="66" t="s">
        <v>33</v>
      </c>
      <c r="B134" s="136" t="s">
        <v>142</v>
      </c>
      <c r="C134" s="136"/>
      <c r="D134" s="48">
        <f>D113</f>
        <v>0</v>
      </c>
    </row>
    <row r="135" spans="1:4" ht="12.75">
      <c r="A135" s="135" t="s">
        <v>143</v>
      </c>
      <c r="B135" s="135"/>
      <c r="C135" s="135"/>
      <c r="D135" s="50">
        <f>SUM(D130:D134)</f>
        <v>0</v>
      </c>
    </row>
    <row r="136" spans="1:4" ht="24" customHeight="1">
      <c r="A136" s="66" t="s">
        <v>70</v>
      </c>
      <c r="B136" s="134" t="s">
        <v>144</v>
      </c>
      <c r="C136" s="134"/>
      <c r="D136" s="48">
        <f>D124</f>
        <v>0</v>
      </c>
    </row>
    <row r="137" spans="1:4" ht="12.75">
      <c r="A137" s="135" t="s">
        <v>145</v>
      </c>
      <c r="B137" s="135"/>
      <c r="C137" s="135"/>
      <c r="D137" s="50">
        <f>TRUNC((D135+D136),2)</f>
        <v>0</v>
      </c>
    </row>
    <row r="138" spans="1:4" ht="16.5" customHeight="1">
      <c r="A138" s="123" t="s">
        <v>24</v>
      </c>
      <c r="B138" s="123"/>
      <c r="C138" s="123"/>
      <c r="D138" s="123"/>
    </row>
    <row r="139" spans="1:4"/>
    <row r="140" spans="1:4" ht="16.5" customHeight="1"/>
    <row r="141" spans="1:4" ht="15.75" customHeight="1"/>
    <row r="142" spans="1:4" ht="14.25" customHeight="1">
      <c r="C142" s="67"/>
    </row>
    <row r="143" spans="1:4" ht="14.25" customHeight="1"/>
    <row r="144" spans="1:4"/>
    <row r="146"/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8:D68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A67:B67"/>
    <mergeCell ref="C67:D67"/>
    <mergeCell ref="A104:D104"/>
    <mergeCell ref="A69:D69"/>
    <mergeCell ref="A70:D70"/>
    <mergeCell ref="A75:B75"/>
    <mergeCell ref="A77:D77"/>
    <mergeCell ref="A85:B85"/>
    <mergeCell ref="A86:D86"/>
    <mergeCell ref="A88:D88"/>
    <mergeCell ref="A90:D90"/>
    <mergeCell ref="A92:D92"/>
    <mergeCell ref="A100:B100"/>
    <mergeCell ref="A102:B102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7" max="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6"/>
  <sheetViews>
    <sheetView showGridLines="0" topLeftCell="A103" zoomScaleNormal="100" zoomScaleSheetLayoutView="100" workbookViewId="0">
      <selection activeCell="C65" sqref="C65:D65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2"/>
      <c r="C1" s="12"/>
      <c r="D1" s="13"/>
    </row>
    <row r="2" spans="1:4" ht="12.75">
      <c r="A2" s="5" t="s">
        <v>1</v>
      </c>
      <c r="B2" s="14"/>
      <c r="C2" s="14"/>
      <c r="D2" s="15"/>
    </row>
    <row r="3" spans="1:4" ht="12.75">
      <c r="A3" s="5" t="s">
        <v>2</v>
      </c>
      <c r="B3" s="14"/>
      <c r="C3" s="14"/>
      <c r="D3" s="15"/>
    </row>
    <row r="4" spans="1:4" ht="12.75">
      <c r="A4" s="5" t="s">
        <v>3</v>
      </c>
      <c r="B4" s="14"/>
      <c r="C4" s="14"/>
      <c r="D4" s="15"/>
    </row>
    <row r="5" spans="1:4" ht="12.75">
      <c r="A5" s="5" t="s">
        <v>4</v>
      </c>
      <c r="B5" s="14"/>
      <c r="C5" s="14"/>
      <c r="D5" s="15"/>
    </row>
    <row r="6" spans="1:4">
      <c r="A6" s="14"/>
      <c r="B6" s="14"/>
      <c r="C6" s="14"/>
      <c r="D6" s="14"/>
    </row>
    <row r="7" spans="1:4" ht="12.75">
      <c r="A7" s="131" t="s">
        <v>5</v>
      </c>
      <c r="B7" s="131"/>
      <c r="C7" s="132" t="s">
        <v>232</v>
      </c>
      <c r="D7" s="132"/>
    </row>
    <row r="8" spans="1:4" ht="12.75">
      <c r="A8" s="131" t="s">
        <v>6</v>
      </c>
      <c r="B8" s="131"/>
      <c r="C8" s="133" t="s">
        <v>233</v>
      </c>
      <c r="D8" s="133"/>
    </row>
    <row r="9" spans="1:4"/>
    <row r="10" spans="1:4" ht="12.75">
      <c r="A10" s="16"/>
      <c r="B10" s="16"/>
      <c r="C10" s="16"/>
      <c r="D10" s="16"/>
    </row>
    <row r="11" spans="1:4" ht="12.75">
      <c r="A11" s="17" t="s">
        <v>25</v>
      </c>
      <c r="B11" s="137" t="s">
        <v>26</v>
      </c>
      <c r="C11" s="137"/>
      <c r="D11" s="18"/>
    </row>
    <row r="12" spans="1:4" ht="12.75">
      <c r="A12" s="17" t="s">
        <v>27</v>
      </c>
      <c r="B12" s="137" t="s">
        <v>28</v>
      </c>
      <c r="C12" s="137"/>
      <c r="D12" s="82" t="s">
        <v>161</v>
      </c>
    </row>
    <row r="13" spans="1:4" ht="12.75">
      <c r="A13" s="17" t="s">
        <v>29</v>
      </c>
      <c r="B13" s="137" t="s">
        <v>30</v>
      </c>
      <c r="C13" s="137"/>
      <c r="D13" s="19"/>
    </row>
    <row r="14" spans="1:4" ht="12.75">
      <c r="A14" s="17" t="s">
        <v>31</v>
      </c>
      <c r="B14" s="184" t="s">
        <v>32</v>
      </c>
      <c r="C14" s="185"/>
      <c r="D14" s="19"/>
    </row>
    <row r="15" spans="1:4" ht="12.75">
      <c r="A15" s="17" t="s">
        <v>33</v>
      </c>
      <c r="B15" s="137" t="s">
        <v>34</v>
      </c>
      <c r="C15" s="137"/>
      <c r="D15" s="17">
        <v>12</v>
      </c>
    </row>
    <row r="16" spans="1:4">
      <c r="A16" s="20"/>
      <c r="B16" s="20"/>
      <c r="C16" s="21"/>
      <c r="D16" s="20"/>
    </row>
    <row r="17" spans="1:4" ht="12.75">
      <c r="A17" s="130" t="s">
        <v>35</v>
      </c>
      <c r="B17" s="130"/>
      <c r="C17" s="130"/>
      <c r="D17" s="130"/>
    </row>
    <row r="18" spans="1:4" ht="30" customHeight="1">
      <c r="A18" s="178" t="s">
        <v>36</v>
      </c>
      <c r="B18" s="178"/>
      <c r="C18" s="178"/>
      <c r="D18" s="178"/>
    </row>
    <row r="19" spans="1:4" ht="12.75">
      <c r="A19" s="17">
        <v>1</v>
      </c>
      <c r="B19" s="137" t="s">
        <v>37</v>
      </c>
      <c r="C19" s="137"/>
      <c r="D19" s="17" t="s">
        <v>162</v>
      </c>
    </row>
    <row r="20" spans="1:4" ht="12.75">
      <c r="A20" s="17">
        <v>2</v>
      </c>
      <c r="B20" s="137" t="s">
        <v>38</v>
      </c>
      <c r="C20" s="137"/>
      <c r="D20" s="17"/>
    </row>
    <row r="21" spans="1:4" ht="12.75">
      <c r="A21" s="17">
        <v>3</v>
      </c>
      <c r="B21" s="137" t="s">
        <v>39</v>
      </c>
      <c r="C21" s="137"/>
      <c r="D21" s="120"/>
    </row>
    <row r="22" spans="1:4" ht="13.5" customHeight="1">
      <c r="A22" s="17">
        <v>4</v>
      </c>
      <c r="B22" s="137" t="s">
        <v>40</v>
      </c>
      <c r="C22" s="137"/>
      <c r="D22" s="17" t="s">
        <v>162</v>
      </c>
    </row>
    <row r="23" spans="1:4" ht="12.75">
      <c r="A23" s="17">
        <v>5</v>
      </c>
      <c r="B23" s="137" t="s">
        <v>41</v>
      </c>
      <c r="C23" s="137"/>
      <c r="D23" s="18"/>
    </row>
    <row r="24" spans="1:4" ht="12.75">
      <c r="A24" s="22"/>
      <c r="B24" s="22"/>
      <c r="C24" s="22"/>
      <c r="D24" s="23"/>
    </row>
    <row r="25" spans="1:4" ht="12.75">
      <c r="A25" s="22"/>
      <c r="B25" s="22"/>
      <c r="C25" s="22"/>
      <c r="D25" s="23"/>
    </row>
    <row r="26" spans="1:4" ht="12.75">
      <c r="A26" s="130" t="s">
        <v>42</v>
      </c>
      <c r="B26" s="130"/>
      <c r="C26" s="130"/>
      <c r="D26" s="130"/>
    </row>
    <row r="27" spans="1:4" ht="12.75">
      <c r="A27" s="24">
        <v>1</v>
      </c>
      <c r="B27" s="178" t="s">
        <v>43</v>
      </c>
      <c r="C27" s="178"/>
      <c r="D27" s="24" t="s">
        <v>44</v>
      </c>
    </row>
    <row r="28" spans="1:4" ht="12.75">
      <c r="A28" s="86" t="s">
        <v>25</v>
      </c>
      <c r="B28" s="137" t="s">
        <v>45</v>
      </c>
      <c r="C28" s="137"/>
      <c r="D28" s="120"/>
    </row>
    <row r="29" spans="1:4" ht="12.75">
      <c r="A29" s="86" t="s">
        <v>27</v>
      </c>
      <c r="B29" s="137" t="s">
        <v>46</v>
      </c>
      <c r="C29" s="137"/>
      <c r="D29" s="77">
        <v>0</v>
      </c>
    </row>
    <row r="30" spans="1:4" ht="15" customHeight="1">
      <c r="A30" s="179" t="s">
        <v>47</v>
      </c>
      <c r="B30" s="180"/>
      <c r="C30" s="181"/>
      <c r="D30" s="26">
        <f>SUM(D28:D29)</f>
        <v>0</v>
      </c>
    </row>
    <row r="31" spans="1:4" ht="24" customHeight="1">
      <c r="A31" s="182" t="s">
        <v>48</v>
      </c>
      <c r="B31" s="183"/>
      <c r="C31" s="183"/>
      <c r="D31" s="183"/>
    </row>
    <row r="32" spans="1:4" ht="12.75">
      <c r="A32" s="166"/>
      <c r="B32" s="167"/>
      <c r="C32" s="167"/>
      <c r="D32" s="167"/>
    </row>
    <row r="33" spans="1:4" ht="15" customHeight="1">
      <c r="A33" s="166" t="s">
        <v>49</v>
      </c>
      <c r="B33" s="167"/>
      <c r="C33" s="167"/>
      <c r="D33" s="167"/>
    </row>
    <row r="34" spans="1:4" ht="15" customHeight="1">
      <c r="A34" s="166" t="s">
        <v>50</v>
      </c>
      <c r="B34" s="167"/>
      <c r="C34" s="167"/>
      <c r="D34" s="167"/>
    </row>
    <row r="35" spans="1:4" ht="25.5" customHeight="1">
      <c r="A35" s="87" t="s">
        <v>51</v>
      </c>
      <c r="B35" s="87" t="s">
        <v>52</v>
      </c>
      <c r="C35" s="87" t="s">
        <v>53</v>
      </c>
      <c r="D35" s="87" t="s">
        <v>44</v>
      </c>
    </row>
    <row r="36" spans="1:4" ht="12.75">
      <c r="A36" s="27" t="s">
        <v>25</v>
      </c>
      <c r="B36" s="28" t="s">
        <v>54</v>
      </c>
      <c r="C36" s="29">
        <v>8.3299999999999999E-2</v>
      </c>
      <c r="D36" s="30">
        <f>C36*D30</f>
        <v>0</v>
      </c>
    </row>
    <row r="37" spans="1:4" ht="26.25" customHeight="1">
      <c r="A37" s="69" t="s">
        <v>27</v>
      </c>
      <c r="B37" s="43" t="s">
        <v>55</v>
      </c>
      <c r="C37" s="70">
        <v>2.7799999999999998E-2</v>
      </c>
      <c r="D37" s="71">
        <f>D30*C37</f>
        <v>0</v>
      </c>
    </row>
    <row r="38" spans="1:4" ht="12.75">
      <c r="A38" s="135" t="s">
        <v>56</v>
      </c>
      <c r="B38" s="135"/>
      <c r="C38" s="31">
        <f>SUM(C36:C37)</f>
        <v>0.1111</v>
      </c>
      <c r="D38" s="32">
        <f>SUM(D36:D37)</f>
        <v>0</v>
      </c>
    </row>
    <row r="39" spans="1:4" ht="12.75">
      <c r="A39" s="27" t="s">
        <v>29</v>
      </c>
      <c r="B39" s="28" t="s">
        <v>57</v>
      </c>
      <c r="C39" s="29">
        <f>C38*C55</f>
        <v>3.7551800000000003E-2</v>
      </c>
      <c r="D39" s="30">
        <f>D30*C39</f>
        <v>0</v>
      </c>
    </row>
    <row r="40" spans="1:4" ht="12.75">
      <c r="A40" s="135" t="s">
        <v>58</v>
      </c>
      <c r="B40" s="135"/>
      <c r="C40" s="31">
        <f>SUM(C38:C39)</f>
        <v>0.1486518</v>
      </c>
      <c r="D40" s="32">
        <f>SUM(D38:D39)</f>
        <v>0</v>
      </c>
    </row>
    <row r="41" spans="1:4" ht="53.25" customHeight="1">
      <c r="A41" s="168" t="s">
        <v>59</v>
      </c>
      <c r="B41" s="169"/>
      <c r="C41" s="169"/>
      <c r="D41" s="170"/>
    </row>
    <row r="42" spans="1:4" ht="40.5" customHeight="1">
      <c r="A42" s="171" t="s">
        <v>60</v>
      </c>
      <c r="B42" s="172"/>
      <c r="C42" s="172"/>
      <c r="D42" s="173"/>
    </row>
    <row r="43" spans="1:4" ht="51.75" customHeight="1">
      <c r="A43" s="174" t="s">
        <v>61</v>
      </c>
      <c r="B43" s="175"/>
      <c r="C43" s="175"/>
      <c r="D43" s="176"/>
    </row>
    <row r="44" spans="1:4" ht="15" customHeight="1">
      <c r="A44" s="83"/>
      <c r="B44" s="84"/>
      <c r="C44" s="84"/>
      <c r="D44" s="84"/>
    </row>
    <row r="45" spans="1:4" ht="25.5" customHeight="1">
      <c r="A45" s="139" t="s">
        <v>62</v>
      </c>
      <c r="B45" s="140"/>
      <c r="C45" s="140"/>
      <c r="D45" s="140"/>
    </row>
    <row r="46" spans="1:4" ht="17.25" customHeight="1">
      <c r="A46" s="33" t="s">
        <v>63</v>
      </c>
      <c r="B46" s="33" t="s">
        <v>64</v>
      </c>
      <c r="C46" s="33" t="s">
        <v>53</v>
      </c>
      <c r="D46" s="33" t="s">
        <v>44</v>
      </c>
    </row>
    <row r="47" spans="1:4" ht="12.75">
      <c r="A47" s="34" t="s">
        <v>25</v>
      </c>
      <c r="B47" s="35" t="s">
        <v>65</v>
      </c>
      <c r="C47" s="36">
        <f>[1]PARÂMETROS!B35</f>
        <v>0.2</v>
      </c>
      <c r="D47" s="37">
        <f>D30*C47</f>
        <v>0</v>
      </c>
    </row>
    <row r="48" spans="1:4" ht="12.75">
      <c r="A48" s="34" t="s">
        <v>27</v>
      </c>
      <c r="B48" s="35" t="s">
        <v>66</v>
      </c>
      <c r="C48" s="36">
        <f>[1]PARÂMETROS!B36</f>
        <v>2.5000000000000001E-2</v>
      </c>
      <c r="D48" s="37">
        <f>D30*C48</f>
        <v>0</v>
      </c>
    </row>
    <row r="49" spans="1:4" ht="12.75">
      <c r="A49" s="34" t="s">
        <v>29</v>
      </c>
      <c r="B49" s="35" t="s">
        <v>67</v>
      </c>
      <c r="C49" s="90"/>
      <c r="D49" s="78">
        <f>D30*C49</f>
        <v>0</v>
      </c>
    </row>
    <row r="50" spans="1:4" ht="12.75">
      <c r="A50" s="34" t="s">
        <v>31</v>
      </c>
      <c r="B50" s="35" t="s">
        <v>68</v>
      </c>
      <c r="C50" s="36">
        <f>[1]PARÂMETROS!B38</f>
        <v>1.4999999999999999E-2</v>
      </c>
      <c r="D50" s="37">
        <f>D30*C50</f>
        <v>0</v>
      </c>
    </row>
    <row r="51" spans="1:4" ht="12.75">
      <c r="A51" s="34" t="s">
        <v>33</v>
      </c>
      <c r="B51" s="35" t="s">
        <v>69</v>
      </c>
      <c r="C51" s="36">
        <f>[1]PARÂMETROS!B39</f>
        <v>0.01</v>
      </c>
      <c r="D51" s="37">
        <f>D30*C51</f>
        <v>0</v>
      </c>
    </row>
    <row r="52" spans="1:4" ht="12.75">
      <c r="A52" s="34" t="s">
        <v>70</v>
      </c>
      <c r="B52" s="35" t="s">
        <v>71</v>
      </c>
      <c r="C52" s="36">
        <f>[1]PARÂMETROS!B40</f>
        <v>6.0000000000000001E-3</v>
      </c>
      <c r="D52" s="37">
        <f>D30*C52</f>
        <v>0</v>
      </c>
    </row>
    <row r="53" spans="1:4" ht="12.75">
      <c r="A53" s="34" t="s">
        <v>72</v>
      </c>
      <c r="B53" s="35" t="s">
        <v>73</v>
      </c>
      <c r="C53" s="36">
        <f>[1]PARÂMETROS!B41</f>
        <v>2E-3</v>
      </c>
      <c r="D53" s="37">
        <f>D30*C53</f>
        <v>0</v>
      </c>
    </row>
    <row r="54" spans="1:4" ht="12.75">
      <c r="A54" s="34" t="s">
        <v>74</v>
      </c>
      <c r="B54" s="35" t="s">
        <v>75</v>
      </c>
      <c r="C54" s="36">
        <f>[1]PARÂMETROS!B42</f>
        <v>0.08</v>
      </c>
      <c r="D54" s="37">
        <f>D30*C54</f>
        <v>0</v>
      </c>
    </row>
    <row r="55" spans="1:4" ht="12.75">
      <c r="A55" s="177" t="s">
        <v>76</v>
      </c>
      <c r="B55" s="177"/>
      <c r="C55" s="38">
        <f>SUM(C47:C54)</f>
        <v>0.33800000000000002</v>
      </c>
      <c r="D55" s="39">
        <f>SUM(D47:D54)</f>
        <v>0</v>
      </c>
    </row>
    <row r="56" spans="1:4" ht="27" customHeight="1">
      <c r="A56" s="168" t="s">
        <v>77</v>
      </c>
      <c r="B56" s="169"/>
      <c r="C56" s="169"/>
      <c r="D56" s="170"/>
    </row>
    <row r="57" spans="1:4" ht="27" customHeight="1">
      <c r="A57" s="171" t="s">
        <v>78</v>
      </c>
      <c r="B57" s="172"/>
      <c r="C57" s="172"/>
      <c r="D57" s="173"/>
    </row>
    <row r="58" spans="1:4" ht="27" customHeight="1">
      <c r="A58" s="174" t="s">
        <v>79</v>
      </c>
      <c r="B58" s="175"/>
      <c r="C58" s="175"/>
      <c r="D58" s="176"/>
    </row>
    <row r="59" spans="1:4" ht="15" customHeight="1">
      <c r="A59" s="84"/>
      <c r="B59" s="84"/>
      <c r="C59" s="84"/>
      <c r="D59" s="84"/>
    </row>
    <row r="60" spans="1:4" ht="15" customHeight="1">
      <c r="A60" s="139" t="s">
        <v>80</v>
      </c>
      <c r="B60" s="140"/>
      <c r="C60" s="140"/>
      <c r="D60" s="140"/>
    </row>
    <row r="61" spans="1:4" ht="12.75">
      <c r="A61" s="101" t="s">
        <v>81</v>
      </c>
      <c r="B61" s="101" t="s">
        <v>82</v>
      </c>
      <c r="C61" s="101" t="s">
        <v>154</v>
      </c>
      <c r="D61" s="101" t="s">
        <v>83</v>
      </c>
    </row>
    <row r="62" spans="1:4" ht="12.75">
      <c r="A62" s="40" t="s">
        <v>25</v>
      </c>
      <c r="B62" s="41" t="s">
        <v>84</v>
      </c>
      <c r="C62" s="77"/>
      <c r="D62" s="25">
        <f>IF((C62*22*2)-(D28*6%)&gt;0,(C62*22*2)-(D28*6%),0)</f>
        <v>0</v>
      </c>
    </row>
    <row r="63" spans="1:4" ht="24">
      <c r="A63" s="98" t="s">
        <v>27</v>
      </c>
      <c r="B63" s="42" t="s">
        <v>164</v>
      </c>
      <c r="C63" s="79"/>
      <c r="D63" s="72">
        <f>(C63*22)</f>
        <v>0</v>
      </c>
    </row>
    <row r="64" spans="1:4" ht="12.75">
      <c r="A64" s="98" t="s">
        <v>29</v>
      </c>
      <c r="B64" s="97" t="s">
        <v>165</v>
      </c>
      <c r="C64" s="158"/>
      <c r="D64" s="159"/>
    </row>
    <row r="65" spans="1:4" ht="12.75">
      <c r="A65" s="40" t="s">
        <v>31</v>
      </c>
      <c r="B65" s="44" t="s">
        <v>160</v>
      </c>
      <c r="C65" s="160"/>
      <c r="D65" s="161"/>
    </row>
    <row r="66" spans="1:4" ht="12.75">
      <c r="A66" s="40" t="s">
        <v>33</v>
      </c>
      <c r="B66" s="44" t="s">
        <v>46</v>
      </c>
      <c r="C66" s="160">
        <v>0</v>
      </c>
      <c r="D66" s="161"/>
    </row>
    <row r="67" spans="1:4" ht="15" customHeight="1">
      <c r="A67" s="162" t="s">
        <v>85</v>
      </c>
      <c r="B67" s="163"/>
      <c r="C67" s="164">
        <f>D62+D63+C64+C65+C66</f>
        <v>0</v>
      </c>
      <c r="D67" s="165"/>
    </row>
    <row r="68" spans="1:4" ht="27" customHeight="1">
      <c r="A68" s="148" t="s">
        <v>86</v>
      </c>
      <c r="B68" s="149"/>
      <c r="C68" s="149"/>
      <c r="D68" s="149"/>
    </row>
    <row r="69" spans="1:4">
      <c r="A69" s="150"/>
      <c r="B69" s="151"/>
      <c r="C69" s="151"/>
      <c r="D69" s="151"/>
    </row>
    <row r="70" spans="1:4" ht="29.25" customHeight="1">
      <c r="A70" s="139" t="s">
        <v>87</v>
      </c>
      <c r="B70" s="140"/>
      <c r="C70" s="140"/>
      <c r="D70" s="140"/>
    </row>
    <row r="71" spans="1:4" ht="12.75">
      <c r="A71" s="87">
        <v>2</v>
      </c>
      <c r="B71" s="87" t="s">
        <v>88</v>
      </c>
      <c r="C71" s="87" t="s">
        <v>53</v>
      </c>
      <c r="D71" s="87" t="s">
        <v>44</v>
      </c>
    </row>
    <row r="72" spans="1:4" ht="25.5">
      <c r="A72" s="17" t="s">
        <v>51</v>
      </c>
      <c r="B72" s="44" t="s">
        <v>52</v>
      </c>
      <c r="C72" s="73">
        <f>C40</f>
        <v>0.1486518</v>
      </c>
      <c r="D72" s="58">
        <f>D40</f>
        <v>0</v>
      </c>
    </row>
    <row r="73" spans="1:4" ht="12.75">
      <c r="A73" s="17" t="s">
        <v>63</v>
      </c>
      <c r="B73" s="44" t="s">
        <v>64</v>
      </c>
      <c r="C73" s="73">
        <f>C55</f>
        <v>0.33800000000000002</v>
      </c>
      <c r="D73" s="58">
        <f>D55</f>
        <v>0</v>
      </c>
    </row>
    <row r="74" spans="1:4" ht="12.75">
      <c r="A74" s="17" t="s">
        <v>81</v>
      </c>
      <c r="B74" s="44" t="s">
        <v>82</v>
      </c>
      <c r="C74" s="73"/>
      <c r="D74" s="58">
        <f>C67</f>
        <v>0</v>
      </c>
    </row>
    <row r="75" spans="1:4" ht="12.75">
      <c r="A75" s="135" t="s">
        <v>90</v>
      </c>
      <c r="B75" s="135"/>
      <c r="C75" s="49" t="s">
        <v>89</v>
      </c>
      <c r="D75" s="50">
        <f>SUM(D72:D74)</f>
        <v>0</v>
      </c>
    </row>
    <row r="76" spans="1:4">
      <c r="A76" s="51"/>
      <c r="B76" s="52"/>
      <c r="C76" s="52"/>
      <c r="D76" s="52"/>
    </row>
    <row r="77" spans="1:4" ht="12.75">
      <c r="A77" s="139" t="s">
        <v>91</v>
      </c>
      <c r="B77" s="140"/>
      <c r="C77" s="140"/>
      <c r="D77" s="140"/>
    </row>
    <row r="78" spans="1:4" ht="27.75" customHeight="1">
      <c r="A78" s="87">
        <v>3</v>
      </c>
      <c r="B78" s="87" t="s">
        <v>92</v>
      </c>
      <c r="C78" s="87" t="s">
        <v>53</v>
      </c>
      <c r="D78" s="87" t="s">
        <v>44</v>
      </c>
    </row>
    <row r="79" spans="1:4" ht="30.75" customHeight="1">
      <c r="A79" s="17" t="s">
        <v>25</v>
      </c>
      <c r="B79" s="44" t="s">
        <v>93</v>
      </c>
      <c r="C79" s="53">
        <v>4.1999999999999997E-3</v>
      </c>
      <c r="D79" s="58">
        <f t="shared" ref="D79:D84" si="0">D$30*C79</f>
        <v>0</v>
      </c>
    </row>
    <row r="80" spans="1:4" ht="37.5">
      <c r="A80" s="17" t="s">
        <v>27</v>
      </c>
      <c r="B80" s="44" t="s">
        <v>94</v>
      </c>
      <c r="C80" s="53">
        <f>C79*C54</f>
        <v>3.3599999999999998E-4</v>
      </c>
      <c r="D80" s="58">
        <f t="shared" si="0"/>
        <v>0</v>
      </c>
    </row>
    <row r="81" spans="1:4" ht="62.25">
      <c r="A81" s="17" t="s">
        <v>29</v>
      </c>
      <c r="B81" s="44" t="s">
        <v>95</v>
      </c>
      <c r="C81" s="53">
        <f>40%*C55*C79</f>
        <v>5.6784000000000001E-4</v>
      </c>
      <c r="D81" s="58">
        <f t="shared" si="0"/>
        <v>0</v>
      </c>
    </row>
    <row r="82" spans="1:4" ht="12.75">
      <c r="A82" s="17" t="s">
        <v>31</v>
      </c>
      <c r="B82" s="44" t="s">
        <v>96</v>
      </c>
      <c r="C82" s="53">
        <v>1.9400000000000001E-2</v>
      </c>
      <c r="D82" s="58">
        <f t="shared" si="0"/>
        <v>0</v>
      </c>
    </row>
    <row r="83" spans="1:4" ht="62.25">
      <c r="A83" s="17" t="s">
        <v>33</v>
      </c>
      <c r="B83" s="44" t="s">
        <v>97</v>
      </c>
      <c r="C83" s="53">
        <f>C55*C82</f>
        <v>6.5572000000000009E-3</v>
      </c>
      <c r="D83" s="58">
        <f t="shared" si="0"/>
        <v>0</v>
      </c>
    </row>
    <row r="84" spans="1:4" ht="62.25">
      <c r="A84" s="17" t="s">
        <v>70</v>
      </c>
      <c r="B84" s="44" t="s">
        <v>98</v>
      </c>
      <c r="C84" s="53">
        <f>40%*C55*C82</f>
        <v>2.6228800000000002E-3</v>
      </c>
      <c r="D84" s="58">
        <f t="shared" si="0"/>
        <v>0</v>
      </c>
    </row>
    <row r="85" spans="1:4" ht="12.75">
      <c r="A85" s="135" t="s">
        <v>99</v>
      </c>
      <c r="B85" s="135"/>
      <c r="C85" s="54">
        <f>SUM(C79:C84)</f>
        <v>3.3683919999999999E-2</v>
      </c>
      <c r="D85" s="50">
        <f>SUM(D79:D84)</f>
        <v>0</v>
      </c>
    </row>
    <row r="86" spans="1:4">
      <c r="A86" s="152" t="s">
        <v>100</v>
      </c>
      <c r="B86" s="153"/>
      <c r="C86" s="153"/>
      <c r="D86" s="153"/>
    </row>
    <row r="87" spans="1:4" ht="22.5" customHeight="1">
      <c r="A87" s="83"/>
      <c r="B87" s="84"/>
      <c r="C87" s="84"/>
      <c r="D87" s="84"/>
    </row>
    <row r="88" spans="1:4" ht="12.75">
      <c r="A88" s="139" t="s">
        <v>101</v>
      </c>
      <c r="B88" s="140"/>
      <c r="C88" s="140"/>
      <c r="D88" s="140"/>
    </row>
    <row r="89" spans="1:4" ht="8.25" customHeight="1"/>
    <row r="90" spans="1:4" ht="12.75">
      <c r="A90" s="154" t="s">
        <v>102</v>
      </c>
      <c r="B90" s="155"/>
      <c r="C90" s="155"/>
      <c r="D90" s="156"/>
    </row>
    <row r="91" spans="1:4" ht="18.75" customHeight="1">
      <c r="A91" s="99"/>
      <c r="B91" s="100"/>
      <c r="C91" s="100"/>
      <c r="D91" s="100"/>
    </row>
    <row r="92" spans="1:4" ht="12.75">
      <c r="A92" s="139" t="s">
        <v>103</v>
      </c>
      <c r="B92" s="140"/>
      <c r="C92" s="140"/>
      <c r="D92" s="140"/>
    </row>
    <row r="93" spans="1:4" ht="24.75" customHeight="1">
      <c r="A93" s="87" t="s">
        <v>104</v>
      </c>
      <c r="B93" s="87" t="s">
        <v>105</v>
      </c>
      <c r="C93" s="87" t="s">
        <v>53</v>
      </c>
      <c r="D93" s="87" t="s">
        <v>44</v>
      </c>
    </row>
    <row r="94" spans="1:4" ht="38.25" customHeight="1">
      <c r="A94" s="17" t="s">
        <v>25</v>
      </c>
      <c r="B94" s="44" t="s">
        <v>106</v>
      </c>
      <c r="C94" s="55">
        <v>9.9400000000000002E-2</v>
      </c>
      <c r="D94" s="58">
        <f t="shared" ref="D94:D99" si="1">D$30*C94</f>
        <v>0</v>
      </c>
    </row>
    <row r="95" spans="1:4" ht="12.75">
      <c r="A95" s="17" t="s">
        <v>27</v>
      </c>
      <c r="B95" s="44" t="s">
        <v>107</v>
      </c>
      <c r="C95" s="80">
        <v>2.8E-3</v>
      </c>
      <c r="D95" s="58">
        <f t="shared" si="1"/>
        <v>0</v>
      </c>
    </row>
    <row r="96" spans="1:4" ht="12.75">
      <c r="A96" s="17" t="s">
        <v>29</v>
      </c>
      <c r="B96" s="44" t="s">
        <v>108</v>
      </c>
      <c r="C96" s="80">
        <v>2.0000000000000001E-4</v>
      </c>
      <c r="D96" s="58">
        <f t="shared" si="1"/>
        <v>0</v>
      </c>
    </row>
    <row r="97" spans="1:4" ht="25.5">
      <c r="A97" s="17" t="s">
        <v>31</v>
      </c>
      <c r="B97" s="44" t="s">
        <v>109</v>
      </c>
      <c r="C97" s="80">
        <v>2.9999999999999997E-4</v>
      </c>
      <c r="D97" s="58">
        <f t="shared" si="1"/>
        <v>0</v>
      </c>
    </row>
    <row r="98" spans="1:4" ht="12.75">
      <c r="A98" s="17" t="s">
        <v>33</v>
      </c>
      <c r="B98" s="44" t="s">
        <v>110</v>
      </c>
      <c r="C98" s="80">
        <v>2.0000000000000001E-4</v>
      </c>
      <c r="D98" s="58">
        <f t="shared" si="1"/>
        <v>0</v>
      </c>
    </row>
    <row r="99" spans="1:4" ht="12.75">
      <c r="A99" s="17" t="s">
        <v>70</v>
      </c>
      <c r="B99" s="44" t="s">
        <v>111</v>
      </c>
      <c r="C99" s="80">
        <v>2.9999999999999997E-4</v>
      </c>
      <c r="D99" s="58">
        <f t="shared" si="1"/>
        <v>0</v>
      </c>
    </row>
    <row r="100" spans="1:4" ht="12.75">
      <c r="A100" s="157" t="s">
        <v>112</v>
      </c>
      <c r="B100" s="157"/>
      <c r="C100" s="74">
        <f>SUM(C94:C99)</f>
        <v>0.1032</v>
      </c>
      <c r="D100" s="75">
        <f>SUM(D94:D99)</f>
        <v>0</v>
      </c>
    </row>
    <row r="101" spans="1:4" ht="12.75">
      <c r="A101" s="17" t="s">
        <v>72</v>
      </c>
      <c r="B101" s="43" t="s">
        <v>113</v>
      </c>
      <c r="C101" s="57">
        <f>C55*C100</f>
        <v>3.4881600000000006E-2</v>
      </c>
      <c r="D101" s="58">
        <f>C101*D30</f>
        <v>0</v>
      </c>
    </row>
    <row r="102" spans="1:4" ht="12.75">
      <c r="A102" s="135" t="s">
        <v>114</v>
      </c>
      <c r="B102" s="135"/>
      <c r="C102" s="56">
        <f>C100+C101</f>
        <v>0.1380816</v>
      </c>
      <c r="D102" s="50">
        <f>D100+D101</f>
        <v>0</v>
      </c>
    </row>
    <row r="103" spans="1:4" ht="12.75">
      <c r="A103" s="83"/>
      <c r="B103" s="84"/>
      <c r="C103" s="84"/>
      <c r="D103" s="84"/>
    </row>
    <row r="104" spans="1:4" ht="12.75">
      <c r="A104" s="139" t="s">
        <v>115</v>
      </c>
      <c r="B104" s="140"/>
      <c r="C104" s="140"/>
      <c r="D104" s="140"/>
    </row>
    <row r="105" spans="1:4" ht="26.25" customHeight="1">
      <c r="A105" s="87">
        <v>4</v>
      </c>
      <c r="B105" s="87" t="s">
        <v>116</v>
      </c>
      <c r="C105" s="87" t="s">
        <v>53</v>
      </c>
      <c r="D105" s="87" t="s">
        <v>44</v>
      </c>
    </row>
    <row r="106" spans="1:4" ht="12.75">
      <c r="A106" s="86" t="s">
        <v>104</v>
      </c>
      <c r="B106" s="46" t="s">
        <v>117</v>
      </c>
      <c r="C106" s="47">
        <v>0.14199999999999999</v>
      </c>
      <c r="D106" s="48">
        <f>D102</f>
        <v>0</v>
      </c>
    </row>
    <row r="107" spans="1:4" ht="12.75">
      <c r="A107" s="135" t="s">
        <v>118</v>
      </c>
      <c r="B107" s="135"/>
      <c r="C107" s="49" t="s">
        <v>89</v>
      </c>
      <c r="D107" s="50">
        <f>SUM(D106:D106)</f>
        <v>0</v>
      </c>
    </row>
    <row r="108" spans="1:4" ht="12.75">
      <c r="A108" s="83"/>
      <c r="B108" s="84"/>
      <c r="C108" s="84"/>
      <c r="D108" s="84"/>
    </row>
    <row r="109" spans="1:4" ht="12.75">
      <c r="A109" s="139" t="s">
        <v>119</v>
      </c>
      <c r="B109" s="140"/>
      <c r="C109" s="140"/>
      <c r="D109" s="140"/>
    </row>
    <row r="110" spans="1:4" ht="12.75">
      <c r="A110" s="101">
        <v>5</v>
      </c>
      <c r="B110" s="141" t="s">
        <v>120</v>
      </c>
      <c r="C110" s="141"/>
      <c r="D110" s="101" t="s">
        <v>44</v>
      </c>
    </row>
    <row r="111" spans="1:4" ht="12.75">
      <c r="A111" s="86" t="s">
        <v>25</v>
      </c>
      <c r="B111" s="142" t="s">
        <v>121</v>
      </c>
      <c r="C111" s="142"/>
      <c r="D111" s="81">
        <f>Insumos_uniformes_mot!F48</f>
        <v>0</v>
      </c>
    </row>
    <row r="112" spans="1:4" ht="12.75">
      <c r="A112" s="86" t="s">
        <v>27</v>
      </c>
      <c r="B112" s="142" t="s">
        <v>166</v>
      </c>
      <c r="C112" s="142"/>
      <c r="D112" s="81">
        <f>Insumos_uniformes_mot!F59</f>
        <v>0</v>
      </c>
    </row>
    <row r="113" spans="1:4" ht="12.75">
      <c r="A113" s="45"/>
      <c r="B113" s="135" t="s">
        <v>122</v>
      </c>
      <c r="C113" s="135"/>
      <c r="D113" s="50">
        <f>SUM(D111:D112)</f>
        <v>0</v>
      </c>
    </row>
    <row r="114" spans="1:4">
      <c r="A114" s="143" t="s">
        <v>123</v>
      </c>
      <c r="B114" s="144"/>
      <c r="C114" s="144"/>
      <c r="D114" s="144"/>
    </row>
    <row r="115" spans="1:4" ht="12.75">
      <c r="A115" s="145"/>
      <c r="B115" s="146"/>
      <c r="C115" s="146"/>
      <c r="D115" s="146"/>
    </row>
    <row r="116" spans="1:4" ht="12.75">
      <c r="A116" s="147" t="s">
        <v>124</v>
      </c>
      <c r="B116" s="147"/>
      <c r="C116" s="147"/>
      <c r="D116" s="147"/>
    </row>
    <row r="117" spans="1:4" ht="12.75">
      <c r="A117" s="87">
        <v>6</v>
      </c>
      <c r="B117" s="87" t="s">
        <v>125</v>
      </c>
      <c r="C117" s="87" t="s">
        <v>53</v>
      </c>
      <c r="D117" s="87" t="s">
        <v>44</v>
      </c>
    </row>
    <row r="118" spans="1:4" ht="12.75">
      <c r="A118" s="40" t="s">
        <v>25</v>
      </c>
      <c r="B118" s="59" t="s">
        <v>126</v>
      </c>
      <c r="C118" s="68">
        <v>0.05</v>
      </c>
      <c r="D118" s="60">
        <f>(D30+D75+D85+D107+D113)*C118</f>
        <v>0</v>
      </c>
    </row>
    <row r="119" spans="1:4" ht="12.75">
      <c r="A119" s="40" t="s">
        <v>27</v>
      </c>
      <c r="B119" s="59" t="s">
        <v>127</v>
      </c>
      <c r="C119" s="68">
        <v>7.0000000000000007E-2</v>
      </c>
      <c r="D119" s="60">
        <f>(D30+D75+D85+D107+D113+D118)*C119</f>
        <v>0</v>
      </c>
    </row>
    <row r="120" spans="1:4" ht="12.75">
      <c r="A120" s="40" t="s">
        <v>29</v>
      </c>
      <c r="B120" s="59" t="s">
        <v>128</v>
      </c>
      <c r="C120" s="61">
        <f>SUM(C121:C123)</f>
        <v>5.6499999999999995E-2</v>
      </c>
      <c r="D120" s="62">
        <f>((D135+D118+D119)/(1-C120))*C120</f>
        <v>0</v>
      </c>
    </row>
    <row r="121" spans="1:4" ht="12.75">
      <c r="A121" s="63"/>
      <c r="B121" s="59" t="s">
        <v>129</v>
      </c>
      <c r="C121" s="68">
        <v>6.4999999999999997E-3</v>
      </c>
      <c r="D121" s="60">
        <f>((D135+D118+D119)/(1-C120))*C121</f>
        <v>0</v>
      </c>
    </row>
    <row r="122" spans="1:4" ht="12.75">
      <c r="A122" s="63"/>
      <c r="B122" s="59" t="s">
        <v>130</v>
      </c>
      <c r="C122" s="68">
        <v>0.03</v>
      </c>
      <c r="D122" s="60">
        <f>((D135+D118+D119)/(1-C120))*C122</f>
        <v>0</v>
      </c>
    </row>
    <row r="123" spans="1:4" ht="12.75">
      <c r="A123" s="63"/>
      <c r="B123" s="59" t="s">
        <v>131</v>
      </c>
      <c r="C123" s="68">
        <v>0.02</v>
      </c>
      <c r="D123" s="60">
        <f>((D135+D118+D119)/(1-C120))*C123</f>
        <v>0</v>
      </c>
    </row>
    <row r="124" spans="1:4" ht="12.75">
      <c r="A124" s="45"/>
      <c r="B124" s="85" t="s">
        <v>132</v>
      </c>
      <c r="C124" s="56"/>
      <c r="D124" s="50">
        <f>D118+D119+D120</f>
        <v>0</v>
      </c>
    </row>
    <row r="125" spans="1:4" ht="12.75">
      <c r="A125" s="64" t="s">
        <v>133</v>
      </c>
      <c r="B125" s="65"/>
      <c r="C125" s="65"/>
    </row>
    <row r="126" spans="1:4" ht="12.75">
      <c r="A126" s="64" t="s">
        <v>134</v>
      </c>
    </row>
    <row r="127" spans="1:4"/>
    <row r="128" spans="1:4" ht="12.75">
      <c r="A128" s="147" t="s">
        <v>135</v>
      </c>
      <c r="B128" s="147"/>
      <c r="C128" s="147"/>
      <c r="D128" s="147"/>
    </row>
    <row r="129" spans="1:4" ht="12.75">
      <c r="A129" s="45"/>
      <c r="B129" s="138" t="s">
        <v>136</v>
      </c>
      <c r="C129" s="138"/>
      <c r="D129" s="87" t="s">
        <v>137</v>
      </c>
    </row>
    <row r="130" spans="1:4" ht="12.75">
      <c r="A130" s="66" t="s">
        <v>25</v>
      </c>
      <c r="B130" s="136" t="s">
        <v>138</v>
      </c>
      <c r="C130" s="136"/>
      <c r="D130" s="48">
        <f>D30</f>
        <v>0</v>
      </c>
    </row>
    <row r="131" spans="1:4" ht="12.75">
      <c r="A131" s="66" t="s">
        <v>27</v>
      </c>
      <c r="B131" s="136" t="s">
        <v>139</v>
      </c>
      <c r="C131" s="136"/>
      <c r="D131" s="48">
        <f>D75</f>
        <v>0</v>
      </c>
    </row>
    <row r="132" spans="1:4" ht="24" customHeight="1">
      <c r="A132" s="66" t="s">
        <v>29</v>
      </c>
      <c r="B132" s="136" t="s">
        <v>140</v>
      </c>
      <c r="C132" s="136"/>
      <c r="D132" s="48">
        <f>D85</f>
        <v>0</v>
      </c>
    </row>
    <row r="133" spans="1:4" ht="12.75">
      <c r="A133" s="17" t="s">
        <v>31</v>
      </c>
      <c r="B133" s="137" t="s">
        <v>141</v>
      </c>
      <c r="C133" s="137"/>
      <c r="D133" s="58">
        <f>D107</f>
        <v>0</v>
      </c>
    </row>
    <row r="134" spans="1:4" ht="12.75">
      <c r="A134" s="66" t="s">
        <v>33</v>
      </c>
      <c r="B134" s="136" t="s">
        <v>142</v>
      </c>
      <c r="C134" s="136"/>
      <c r="D134" s="48">
        <f>D113</f>
        <v>0</v>
      </c>
    </row>
    <row r="135" spans="1:4" ht="12.75">
      <c r="A135" s="135" t="s">
        <v>143</v>
      </c>
      <c r="B135" s="135"/>
      <c r="C135" s="135"/>
      <c r="D135" s="50">
        <f>SUM(D130:D134)</f>
        <v>0</v>
      </c>
    </row>
    <row r="136" spans="1:4" ht="24" customHeight="1">
      <c r="A136" s="66" t="s">
        <v>70</v>
      </c>
      <c r="B136" s="134" t="s">
        <v>144</v>
      </c>
      <c r="C136" s="134"/>
      <c r="D136" s="48">
        <f>D124</f>
        <v>0</v>
      </c>
    </row>
    <row r="137" spans="1:4" ht="12.75">
      <c r="A137" s="135" t="s">
        <v>145</v>
      </c>
      <c r="B137" s="135"/>
      <c r="C137" s="135"/>
      <c r="D137" s="50">
        <f>TRUNC((D135+D136),2)</f>
        <v>0</v>
      </c>
    </row>
    <row r="138" spans="1:4" ht="16.5" customHeight="1">
      <c r="A138" s="123" t="s">
        <v>24</v>
      </c>
      <c r="B138" s="123"/>
      <c r="C138" s="123"/>
      <c r="D138" s="123"/>
    </row>
    <row r="139" spans="1:4"/>
    <row r="140" spans="1:4" ht="16.5" customHeight="1"/>
    <row r="141" spans="1:4" ht="15.75" customHeight="1"/>
    <row r="142" spans="1:4" ht="14.25" customHeight="1">
      <c r="C142" s="67"/>
    </row>
    <row r="143" spans="1:4" ht="14.25" customHeight="1"/>
    <row r="144" spans="1:4"/>
    <row r="146"/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8:D68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A67:B67"/>
    <mergeCell ref="C67:D67"/>
    <mergeCell ref="A104:D104"/>
    <mergeCell ref="A69:D69"/>
    <mergeCell ref="A70:D70"/>
    <mergeCell ref="A75:B75"/>
    <mergeCell ref="A77:D77"/>
    <mergeCell ref="A85:B85"/>
    <mergeCell ref="A86:D86"/>
    <mergeCell ref="A88:D88"/>
    <mergeCell ref="A90:D90"/>
    <mergeCell ref="A92:D92"/>
    <mergeCell ref="A100:B100"/>
    <mergeCell ref="A102:B102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7" max="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6"/>
  <sheetViews>
    <sheetView showGridLines="0" zoomScaleNormal="100" zoomScaleSheetLayoutView="100" workbookViewId="0">
      <selection activeCell="C65" sqref="C65:D65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2"/>
      <c r="C1" s="12"/>
      <c r="D1" s="13"/>
    </row>
    <row r="2" spans="1:4" ht="12.75">
      <c r="A2" s="5" t="s">
        <v>1</v>
      </c>
      <c r="B2" s="14"/>
      <c r="C2" s="14"/>
      <c r="D2" s="15"/>
    </row>
    <row r="3" spans="1:4" ht="12.75">
      <c r="A3" s="5" t="s">
        <v>2</v>
      </c>
      <c r="B3" s="14"/>
      <c r="C3" s="14"/>
      <c r="D3" s="15"/>
    </row>
    <row r="4" spans="1:4" ht="12.75">
      <c r="A4" s="5" t="s">
        <v>3</v>
      </c>
      <c r="B4" s="14"/>
      <c r="C4" s="14"/>
      <c r="D4" s="15"/>
    </row>
    <row r="5" spans="1:4" ht="12.75">
      <c r="A5" s="5" t="s">
        <v>4</v>
      </c>
      <c r="B5" s="14"/>
      <c r="C5" s="14"/>
      <c r="D5" s="15"/>
    </row>
    <row r="6" spans="1:4">
      <c r="A6" s="14"/>
      <c r="B6" s="14"/>
      <c r="C6" s="14"/>
      <c r="D6" s="14"/>
    </row>
    <row r="7" spans="1:4" ht="12.75">
      <c r="A7" s="131" t="s">
        <v>5</v>
      </c>
      <c r="B7" s="131"/>
      <c r="C7" s="132" t="s">
        <v>232</v>
      </c>
      <c r="D7" s="132"/>
    </row>
    <row r="8" spans="1:4" ht="12.75">
      <c r="A8" s="131" t="s">
        <v>6</v>
      </c>
      <c r="B8" s="131"/>
      <c r="C8" s="133" t="s">
        <v>233</v>
      </c>
      <c r="D8" s="133"/>
    </row>
    <row r="9" spans="1:4"/>
    <row r="10" spans="1:4" ht="12.75">
      <c r="A10" s="16"/>
      <c r="B10" s="16"/>
      <c r="C10" s="16"/>
      <c r="D10" s="16"/>
    </row>
    <row r="11" spans="1:4" ht="12.75">
      <c r="A11" s="17" t="s">
        <v>25</v>
      </c>
      <c r="B11" s="137" t="s">
        <v>26</v>
      </c>
      <c r="C11" s="137"/>
      <c r="D11" s="18"/>
    </row>
    <row r="12" spans="1:4" ht="12.75">
      <c r="A12" s="17" t="s">
        <v>27</v>
      </c>
      <c r="B12" s="137" t="s">
        <v>28</v>
      </c>
      <c r="C12" s="137"/>
      <c r="D12" s="82" t="s">
        <v>201</v>
      </c>
    </row>
    <row r="13" spans="1:4" ht="12.75">
      <c r="A13" s="17" t="s">
        <v>29</v>
      </c>
      <c r="B13" s="137" t="s">
        <v>30</v>
      </c>
      <c r="C13" s="137"/>
      <c r="D13" s="19"/>
    </row>
    <row r="14" spans="1:4" ht="12.75">
      <c r="A14" s="17" t="s">
        <v>31</v>
      </c>
      <c r="B14" s="184" t="s">
        <v>32</v>
      </c>
      <c r="C14" s="185"/>
      <c r="D14" s="19"/>
    </row>
    <row r="15" spans="1:4" ht="12.75">
      <c r="A15" s="17" t="s">
        <v>33</v>
      </c>
      <c r="B15" s="137" t="s">
        <v>34</v>
      </c>
      <c r="C15" s="137"/>
      <c r="D15" s="17">
        <v>12</v>
      </c>
    </row>
    <row r="16" spans="1:4">
      <c r="A16" s="20"/>
      <c r="B16" s="20"/>
      <c r="C16" s="21"/>
      <c r="D16" s="20"/>
    </row>
    <row r="17" spans="1:4" ht="12.75">
      <c r="A17" s="130" t="s">
        <v>35</v>
      </c>
      <c r="B17" s="130"/>
      <c r="C17" s="130"/>
      <c r="D17" s="130"/>
    </row>
    <row r="18" spans="1:4" ht="30" customHeight="1">
      <c r="A18" s="178" t="s">
        <v>36</v>
      </c>
      <c r="B18" s="178"/>
      <c r="C18" s="178"/>
      <c r="D18" s="178"/>
    </row>
    <row r="19" spans="1:4" ht="12.75">
      <c r="A19" s="17">
        <v>1</v>
      </c>
      <c r="B19" s="137" t="s">
        <v>37</v>
      </c>
      <c r="C19" s="137"/>
      <c r="D19" s="17" t="s">
        <v>162</v>
      </c>
    </row>
    <row r="20" spans="1:4" ht="12.75">
      <c r="A20" s="17">
        <v>2</v>
      </c>
      <c r="B20" s="137" t="s">
        <v>38</v>
      </c>
      <c r="C20" s="137"/>
      <c r="D20" s="17"/>
    </row>
    <row r="21" spans="1:4" ht="12.75">
      <c r="A21" s="17">
        <v>3</v>
      </c>
      <c r="B21" s="137" t="s">
        <v>39</v>
      </c>
      <c r="C21" s="137"/>
      <c r="D21" s="77"/>
    </row>
    <row r="22" spans="1:4" ht="13.5" customHeight="1">
      <c r="A22" s="17">
        <v>4</v>
      </c>
      <c r="B22" s="137" t="s">
        <v>40</v>
      </c>
      <c r="C22" s="137"/>
      <c r="D22" s="17" t="s">
        <v>162</v>
      </c>
    </row>
    <row r="23" spans="1:4" ht="12.75">
      <c r="A23" s="17">
        <v>5</v>
      </c>
      <c r="B23" s="137" t="s">
        <v>41</v>
      </c>
      <c r="C23" s="137"/>
      <c r="D23" s="18"/>
    </row>
    <row r="24" spans="1:4" ht="12.75">
      <c r="A24" s="22"/>
      <c r="B24" s="22"/>
      <c r="C24" s="22"/>
      <c r="D24" s="23"/>
    </row>
    <row r="25" spans="1:4" ht="12.75">
      <c r="A25" s="22"/>
      <c r="B25" s="22"/>
      <c r="C25" s="22"/>
      <c r="D25" s="23"/>
    </row>
    <row r="26" spans="1:4" ht="12.75">
      <c r="A26" s="130" t="s">
        <v>42</v>
      </c>
      <c r="B26" s="130"/>
      <c r="C26" s="130"/>
      <c r="D26" s="130"/>
    </row>
    <row r="27" spans="1:4" ht="12.75">
      <c r="A27" s="24">
        <v>1</v>
      </c>
      <c r="B27" s="178" t="s">
        <v>43</v>
      </c>
      <c r="C27" s="178"/>
      <c r="D27" s="24" t="s">
        <v>44</v>
      </c>
    </row>
    <row r="28" spans="1:4" ht="12.75">
      <c r="A28" s="86" t="s">
        <v>25</v>
      </c>
      <c r="B28" s="137" t="s">
        <v>45</v>
      </c>
      <c r="C28" s="137"/>
      <c r="D28" s="77"/>
    </row>
    <row r="29" spans="1:4" ht="12.75">
      <c r="A29" s="86" t="s">
        <v>27</v>
      </c>
      <c r="B29" s="137" t="s">
        <v>46</v>
      </c>
      <c r="C29" s="137"/>
      <c r="D29" s="77">
        <v>0</v>
      </c>
    </row>
    <row r="30" spans="1:4" ht="15" customHeight="1">
      <c r="A30" s="179" t="s">
        <v>47</v>
      </c>
      <c r="B30" s="180"/>
      <c r="C30" s="181"/>
      <c r="D30" s="26">
        <f>SUM(D28:D29)</f>
        <v>0</v>
      </c>
    </row>
    <row r="31" spans="1:4" ht="24" customHeight="1">
      <c r="A31" s="182" t="s">
        <v>48</v>
      </c>
      <c r="B31" s="183"/>
      <c r="C31" s="183"/>
      <c r="D31" s="183"/>
    </row>
    <row r="32" spans="1:4" ht="12.75">
      <c r="A32" s="166"/>
      <c r="B32" s="167"/>
      <c r="C32" s="167"/>
      <c r="D32" s="167"/>
    </row>
    <row r="33" spans="1:4" ht="15" customHeight="1">
      <c r="A33" s="166" t="s">
        <v>49</v>
      </c>
      <c r="B33" s="167"/>
      <c r="C33" s="167"/>
      <c r="D33" s="167"/>
    </row>
    <row r="34" spans="1:4" ht="15" customHeight="1">
      <c r="A34" s="166" t="s">
        <v>50</v>
      </c>
      <c r="B34" s="167"/>
      <c r="C34" s="167"/>
      <c r="D34" s="167"/>
    </row>
    <row r="35" spans="1:4" ht="25.5" customHeight="1">
      <c r="A35" s="87" t="s">
        <v>51</v>
      </c>
      <c r="B35" s="87" t="s">
        <v>52</v>
      </c>
      <c r="C35" s="87" t="s">
        <v>53</v>
      </c>
      <c r="D35" s="87" t="s">
        <v>44</v>
      </c>
    </row>
    <row r="36" spans="1:4" ht="12.75">
      <c r="A36" s="27" t="s">
        <v>25</v>
      </c>
      <c r="B36" s="28" t="s">
        <v>54</v>
      </c>
      <c r="C36" s="29">
        <v>8.3299999999999999E-2</v>
      </c>
      <c r="D36" s="30">
        <f>C36*D30</f>
        <v>0</v>
      </c>
    </row>
    <row r="37" spans="1:4" ht="26.25" customHeight="1">
      <c r="A37" s="69" t="s">
        <v>27</v>
      </c>
      <c r="B37" s="43" t="s">
        <v>55</v>
      </c>
      <c r="C37" s="70">
        <v>2.7799999999999998E-2</v>
      </c>
      <c r="D37" s="71">
        <f>D30*C37</f>
        <v>0</v>
      </c>
    </row>
    <row r="38" spans="1:4" ht="12.75">
      <c r="A38" s="135" t="s">
        <v>56</v>
      </c>
      <c r="B38" s="135"/>
      <c r="C38" s="31">
        <f>SUM(C36:C37)</f>
        <v>0.1111</v>
      </c>
      <c r="D38" s="32">
        <f>SUM(D36:D37)</f>
        <v>0</v>
      </c>
    </row>
    <row r="39" spans="1:4" ht="12.75">
      <c r="A39" s="27" t="s">
        <v>29</v>
      </c>
      <c r="B39" s="28" t="s">
        <v>57</v>
      </c>
      <c r="C39" s="29">
        <f>C38*C55</f>
        <v>3.7551800000000003E-2</v>
      </c>
      <c r="D39" s="30">
        <f>D30*C39</f>
        <v>0</v>
      </c>
    </row>
    <row r="40" spans="1:4" ht="12.75">
      <c r="A40" s="135" t="s">
        <v>58</v>
      </c>
      <c r="B40" s="135"/>
      <c r="C40" s="31">
        <f>SUM(C38:C39)</f>
        <v>0.1486518</v>
      </c>
      <c r="D40" s="32">
        <f>SUM(D38:D39)</f>
        <v>0</v>
      </c>
    </row>
    <row r="41" spans="1:4" ht="53.25" customHeight="1">
      <c r="A41" s="168" t="s">
        <v>59</v>
      </c>
      <c r="B41" s="169"/>
      <c r="C41" s="169"/>
      <c r="D41" s="170"/>
    </row>
    <row r="42" spans="1:4" ht="40.5" customHeight="1">
      <c r="A42" s="171" t="s">
        <v>60</v>
      </c>
      <c r="B42" s="172"/>
      <c r="C42" s="172"/>
      <c r="D42" s="173"/>
    </row>
    <row r="43" spans="1:4" ht="51.75" customHeight="1">
      <c r="A43" s="174" t="s">
        <v>61</v>
      </c>
      <c r="B43" s="175"/>
      <c r="C43" s="175"/>
      <c r="D43" s="176"/>
    </row>
    <row r="44" spans="1:4" ht="15" customHeight="1">
      <c r="A44" s="83"/>
      <c r="B44" s="84"/>
      <c r="C44" s="84"/>
      <c r="D44" s="84"/>
    </row>
    <row r="45" spans="1:4" ht="25.5" customHeight="1">
      <c r="A45" s="139" t="s">
        <v>62</v>
      </c>
      <c r="B45" s="140"/>
      <c r="C45" s="140"/>
      <c r="D45" s="140"/>
    </row>
    <row r="46" spans="1:4" ht="17.25" customHeight="1">
      <c r="A46" s="33" t="s">
        <v>63</v>
      </c>
      <c r="B46" s="33" t="s">
        <v>64</v>
      </c>
      <c r="C46" s="33" t="s">
        <v>53</v>
      </c>
      <c r="D46" s="33" t="s">
        <v>44</v>
      </c>
    </row>
    <row r="47" spans="1:4" ht="12.75">
      <c r="A47" s="34" t="s">
        <v>25</v>
      </c>
      <c r="B47" s="35" t="s">
        <v>65</v>
      </c>
      <c r="C47" s="36">
        <f>[1]PARÂMETROS!B35</f>
        <v>0.2</v>
      </c>
      <c r="D47" s="37">
        <f>D30*C47</f>
        <v>0</v>
      </c>
    </row>
    <row r="48" spans="1:4" ht="12.75">
      <c r="A48" s="34" t="s">
        <v>27</v>
      </c>
      <c r="B48" s="35" t="s">
        <v>66</v>
      </c>
      <c r="C48" s="36">
        <f>[1]PARÂMETROS!B36</f>
        <v>2.5000000000000001E-2</v>
      </c>
      <c r="D48" s="37">
        <f>D30*C48</f>
        <v>0</v>
      </c>
    </row>
    <row r="49" spans="1:4" ht="12.75">
      <c r="A49" s="34" t="s">
        <v>29</v>
      </c>
      <c r="B49" s="35" t="s">
        <v>67</v>
      </c>
      <c r="C49" s="90"/>
      <c r="D49" s="78">
        <f>D30*C49</f>
        <v>0</v>
      </c>
    </row>
    <row r="50" spans="1:4" ht="12.75">
      <c r="A50" s="34" t="s">
        <v>31</v>
      </c>
      <c r="B50" s="35" t="s">
        <v>68</v>
      </c>
      <c r="C50" s="36">
        <f>[1]PARÂMETROS!B38</f>
        <v>1.4999999999999999E-2</v>
      </c>
      <c r="D50" s="37">
        <f>D30*C50</f>
        <v>0</v>
      </c>
    </row>
    <row r="51" spans="1:4" ht="12.75">
      <c r="A51" s="34" t="s">
        <v>33</v>
      </c>
      <c r="B51" s="35" t="s">
        <v>69</v>
      </c>
      <c r="C51" s="36">
        <f>[1]PARÂMETROS!B39</f>
        <v>0.01</v>
      </c>
      <c r="D51" s="37">
        <f>D30*C51</f>
        <v>0</v>
      </c>
    </row>
    <row r="52" spans="1:4" ht="12.75">
      <c r="A52" s="34" t="s">
        <v>70</v>
      </c>
      <c r="B52" s="35" t="s">
        <v>71</v>
      </c>
      <c r="C52" s="36">
        <f>[1]PARÂMETROS!B40</f>
        <v>6.0000000000000001E-3</v>
      </c>
      <c r="D52" s="37">
        <f>D30*C52</f>
        <v>0</v>
      </c>
    </row>
    <row r="53" spans="1:4" ht="12.75">
      <c r="A53" s="34" t="s">
        <v>72</v>
      </c>
      <c r="B53" s="35" t="s">
        <v>73</v>
      </c>
      <c r="C53" s="36">
        <f>[1]PARÂMETROS!B41</f>
        <v>2E-3</v>
      </c>
      <c r="D53" s="37">
        <f>D30*C53</f>
        <v>0</v>
      </c>
    </row>
    <row r="54" spans="1:4" ht="12.75">
      <c r="A54" s="34" t="s">
        <v>74</v>
      </c>
      <c r="B54" s="35" t="s">
        <v>75</v>
      </c>
      <c r="C54" s="36">
        <f>[1]PARÂMETROS!B42</f>
        <v>0.08</v>
      </c>
      <c r="D54" s="37">
        <f>D30*C54</f>
        <v>0</v>
      </c>
    </row>
    <row r="55" spans="1:4" ht="12.75">
      <c r="A55" s="177" t="s">
        <v>76</v>
      </c>
      <c r="B55" s="177"/>
      <c r="C55" s="38">
        <f>SUM(C47:C54)</f>
        <v>0.33800000000000002</v>
      </c>
      <c r="D55" s="39">
        <f>SUM(D47:D54)</f>
        <v>0</v>
      </c>
    </row>
    <row r="56" spans="1:4" ht="27" customHeight="1">
      <c r="A56" s="168" t="s">
        <v>77</v>
      </c>
      <c r="B56" s="169"/>
      <c r="C56" s="169"/>
      <c r="D56" s="170"/>
    </row>
    <row r="57" spans="1:4" ht="27" customHeight="1">
      <c r="A57" s="171" t="s">
        <v>78</v>
      </c>
      <c r="B57" s="172"/>
      <c r="C57" s="172"/>
      <c r="D57" s="173"/>
    </row>
    <row r="58" spans="1:4" ht="27" customHeight="1">
      <c r="A58" s="174" t="s">
        <v>79</v>
      </c>
      <c r="B58" s="175"/>
      <c r="C58" s="175"/>
      <c r="D58" s="176"/>
    </row>
    <row r="59" spans="1:4" ht="15" customHeight="1">
      <c r="A59" s="84"/>
      <c r="B59" s="84"/>
      <c r="C59" s="84"/>
      <c r="D59" s="84"/>
    </row>
    <row r="60" spans="1:4" ht="15" customHeight="1">
      <c r="A60" s="139" t="s">
        <v>80</v>
      </c>
      <c r="B60" s="140"/>
      <c r="C60" s="140"/>
      <c r="D60" s="140"/>
    </row>
    <row r="61" spans="1:4" ht="12.75">
      <c r="A61" s="101" t="s">
        <v>81</v>
      </c>
      <c r="B61" s="101" t="s">
        <v>82</v>
      </c>
      <c r="C61" s="101" t="s">
        <v>154</v>
      </c>
      <c r="D61" s="101" t="s">
        <v>83</v>
      </c>
    </row>
    <row r="62" spans="1:4" ht="12.75">
      <c r="A62" s="40" t="s">
        <v>25</v>
      </c>
      <c r="B62" s="41" t="s">
        <v>84</v>
      </c>
      <c r="C62" s="77"/>
      <c r="D62" s="25">
        <f>IF((C62*22*2)-(D28*6%)&gt;0,(C62*22*2)-(D28*6%),0)</f>
        <v>0</v>
      </c>
    </row>
    <row r="63" spans="1:4" ht="24">
      <c r="A63" s="98" t="s">
        <v>27</v>
      </c>
      <c r="B63" s="42" t="s">
        <v>202</v>
      </c>
      <c r="C63" s="79"/>
      <c r="D63" s="72">
        <f>(C63*22)-(C63*22*10%)</f>
        <v>0</v>
      </c>
    </row>
    <row r="64" spans="1:4" ht="12.75">
      <c r="A64" s="98" t="s">
        <v>29</v>
      </c>
      <c r="B64" s="97" t="s">
        <v>230</v>
      </c>
      <c r="C64" s="158"/>
      <c r="D64" s="159"/>
    </row>
    <row r="65" spans="1:4" ht="12.75">
      <c r="A65" s="40" t="s">
        <v>31</v>
      </c>
      <c r="B65" s="44" t="s">
        <v>204</v>
      </c>
      <c r="C65" s="160"/>
      <c r="D65" s="161"/>
    </row>
    <row r="66" spans="1:4" ht="24">
      <c r="A66" s="98" t="s">
        <v>33</v>
      </c>
      <c r="B66" s="44" t="s">
        <v>206</v>
      </c>
      <c r="C66" s="160">
        <f>D28*1%</f>
        <v>0</v>
      </c>
      <c r="D66" s="161"/>
    </row>
    <row r="67" spans="1:4" ht="15" customHeight="1">
      <c r="A67" s="162" t="s">
        <v>85</v>
      </c>
      <c r="B67" s="163"/>
      <c r="C67" s="164">
        <f>D62+D63+C64+C65+C66</f>
        <v>0</v>
      </c>
      <c r="D67" s="165"/>
    </row>
    <row r="68" spans="1:4" ht="27" customHeight="1">
      <c r="A68" s="148" t="s">
        <v>86</v>
      </c>
      <c r="B68" s="149"/>
      <c r="C68" s="149"/>
      <c r="D68" s="149"/>
    </row>
    <row r="69" spans="1:4">
      <c r="A69" s="150"/>
      <c r="B69" s="151"/>
      <c r="C69" s="151"/>
      <c r="D69" s="151"/>
    </row>
    <row r="70" spans="1:4" ht="29.25" customHeight="1">
      <c r="A70" s="139" t="s">
        <v>87</v>
      </c>
      <c r="B70" s="140"/>
      <c r="C70" s="140"/>
      <c r="D70" s="140"/>
    </row>
    <row r="71" spans="1:4" ht="12.75">
      <c r="A71" s="87">
        <v>2</v>
      </c>
      <c r="B71" s="87" t="s">
        <v>88</v>
      </c>
      <c r="C71" s="87" t="s">
        <v>53</v>
      </c>
      <c r="D71" s="87" t="s">
        <v>44</v>
      </c>
    </row>
    <row r="72" spans="1:4" ht="25.5">
      <c r="A72" s="17" t="s">
        <v>51</v>
      </c>
      <c r="B72" s="44" t="s">
        <v>52</v>
      </c>
      <c r="C72" s="73">
        <f>C40</f>
        <v>0.1486518</v>
      </c>
      <c r="D72" s="58">
        <f>D40</f>
        <v>0</v>
      </c>
    </row>
    <row r="73" spans="1:4" ht="12.75">
      <c r="A73" s="17" t="s">
        <v>63</v>
      </c>
      <c r="B73" s="44" t="s">
        <v>64</v>
      </c>
      <c r="C73" s="73">
        <f>C55</f>
        <v>0.33800000000000002</v>
      </c>
      <c r="D73" s="58">
        <f>D55</f>
        <v>0</v>
      </c>
    </row>
    <row r="74" spans="1:4" ht="12.75">
      <c r="A74" s="17" t="s">
        <v>81</v>
      </c>
      <c r="B74" s="44" t="s">
        <v>82</v>
      </c>
      <c r="C74" s="73"/>
      <c r="D74" s="58">
        <f>C67</f>
        <v>0</v>
      </c>
    </row>
    <row r="75" spans="1:4" ht="12.75">
      <c r="A75" s="135" t="s">
        <v>90</v>
      </c>
      <c r="B75" s="135"/>
      <c r="C75" s="49" t="s">
        <v>89</v>
      </c>
      <c r="D75" s="50">
        <f>SUM(D72:D74)</f>
        <v>0</v>
      </c>
    </row>
    <row r="76" spans="1:4">
      <c r="A76" s="51"/>
      <c r="B76" s="52"/>
      <c r="C76" s="52"/>
      <c r="D76" s="52"/>
    </row>
    <row r="77" spans="1:4" ht="12.75">
      <c r="A77" s="139" t="s">
        <v>91</v>
      </c>
      <c r="B77" s="140"/>
      <c r="C77" s="140"/>
      <c r="D77" s="140"/>
    </row>
    <row r="78" spans="1:4" ht="27.75" customHeight="1">
      <c r="A78" s="87">
        <v>3</v>
      </c>
      <c r="B78" s="87" t="s">
        <v>92</v>
      </c>
      <c r="C78" s="87" t="s">
        <v>53</v>
      </c>
      <c r="D78" s="87" t="s">
        <v>44</v>
      </c>
    </row>
    <row r="79" spans="1:4" ht="30.75" customHeight="1">
      <c r="A79" s="17" t="s">
        <v>25</v>
      </c>
      <c r="B79" s="44" t="s">
        <v>93</v>
      </c>
      <c r="C79" s="53">
        <v>4.1999999999999997E-3</v>
      </c>
      <c r="D79" s="58">
        <f t="shared" ref="D79:D84" si="0">D$30*C79</f>
        <v>0</v>
      </c>
    </row>
    <row r="80" spans="1:4" ht="37.5">
      <c r="A80" s="17" t="s">
        <v>27</v>
      </c>
      <c r="B80" s="44" t="s">
        <v>94</v>
      </c>
      <c r="C80" s="53">
        <f>C79*C54</f>
        <v>3.3599999999999998E-4</v>
      </c>
      <c r="D80" s="58">
        <f t="shared" si="0"/>
        <v>0</v>
      </c>
    </row>
    <row r="81" spans="1:4" ht="62.25">
      <c r="A81" s="17" t="s">
        <v>29</v>
      </c>
      <c r="B81" s="44" t="s">
        <v>95</v>
      </c>
      <c r="C81" s="53">
        <f>40%*C55*C79</f>
        <v>5.6784000000000001E-4</v>
      </c>
      <c r="D81" s="58">
        <f t="shared" si="0"/>
        <v>0</v>
      </c>
    </row>
    <row r="82" spans="1:4" ht="12.75">
      <c r="A82" s="17" t="s">
        <v>31</v>
      </c>
      <c r="B82" s="44" t="s">
        <v>96</v>
      </c>
      <c r="C82" s="53">
        <v>1.9400000000000001E-2</v>
      </c>
      <c r="D82" s="58">
        <f t="shared" si="0"/>
        <v>0</v>
      </c>
    </row>
    <row r="83" spans="1:4" ht="62.25">
      <c r="A83" s="17" t="s">
        <v>33</v>
      </c>
      <c r="B83" s="44" t="s">
        <v>97</v>
      </c>
      <c r="C83" s="53">
        <f>C55*C82</f>
        <v>6.5572000000000009E-3</v>
      </c>
      <c r="D83" s="58">
        <f t="shared" si="0"/>
        <v>0</v>
      </c>
    </row>
    <row r="84" spans="1:4" ht="62.25">
      <c r="A84" s="17" t="s">
        <v>70</v>
      </c>
      <c r="B84" s="44" t="s">
        <v>98</v>
      </c>
      <c r="C84" s="53">
        <f>40%*C55*C82</f>
        <v>2.6228800000000002E-3</v>
      </c>
      <c r="D84" s="58">
        <f t="shared" si="0"/>
        <v>0</v>
      </c>
    </row>
    <row r="85" spans="1:4" ht="12.75">
      <c r="A85" s="135" t="s">
        <v>99</v>
      </c>
      <c r="B85" s="135"/>
      <c r="C85" s="54">
        <f>SUM(C79:C84)</f>
        <v>3.3683919999999999E-2</v>
      </c>
      <c r="D85" s="50">
        <f>SUM(D79:D84)</f>
        <v>0</v>
      </c>
    </row>
    <row r="86" spans="1:4">
      <c r="A86" s="152" t="s">
        <v>100</v>
      </c>
      <c r="B86" s="153"/>
      <c r="C86" s="153"/>
      <c r="D86" s="153"/>
    </row>
    <row r="87" spans="1:4" ht="22.5" customHeight="1">
      <c r="A87" s="83"/>
      <c r="B87" s="84"/>
      <c r="C87" s="84"/>
      <c r="D87" s="84"/>
    </row>
    <row r="88" spans="1:4" ht="12.75">
      <c r="A88" s="139" t="s">
        <v>101</v>
      </c>
      <c r="B88" s="140"/>
      <c r="C88" s="140"/>
      <c r="D88" s="140"/>
    </row>
    <row r="89" spans="1:4" ht="8.25" customHeight="1"/>
    <row r="90" spans="1:4" ht="12.75">
      <c r="A90" s="154" t="s">
        <v>102</v>
      </c>
      <c r="B90" s="155"/>
      <c r="C90" s="155"/>
      <c r="D90" s="156"/>
    </row>
    <row r="91" spans="1:4" ht="18.75" customHeight="1">
      <c r="A91" s="99"/>
      <c r="B91" s="100"/>
      <c r="C91" s="100"/>
      <c r="D91" s="100"/>
    </row>
    <row r="92" spans="1:4" ht="12.75">
      <c r="A92" s="139" t="s">
        <v>103</v>
      </c>
      <c r="B92" s="140"/>
      <c r="C92" s="140"/>
      <c r="D92" s="140"/>
    </row>
    <row r="93" spans="1:4" ht="24.75" customHeight="1">
      <c r="A93" s="87" t="s">
        <v>104</v>
      </c>
      <c r="B93" s="87" t="s">
        <v>105</v>
      </c>
      <c r="C93" s="87" t="s">
        <v>53</v>
      </c>
      <c r="D93" s="87" t="s">
        <v>44</v>
      </c>
    </row>
    <row r="94" spans="1:4" ht="38.25" customHeight="1">
      <c r="A94" s="17" t="s">
        <v>25</v>
      </c>
      <c r="B94" s="44" t="s">
        <v>106</v>
      </c>
      <c r="C94" s="55">
        <v>9.9400000000000002E-2</v>
      </c>
      <c r="D94" s="58">
        <f t="shared" ref="D94:D99" si="1">D$30*C94</f>
        <v>0</v>
      </c>
    </row>
    <row r="95" spans="1:4" ht="12.75">
      <c r="A95" s="17" t="s">
        <v>27</v>
      </c>
      <c r="B95" s="44" t="s">
        <v>107</v>
      </c>
      <c r="C95" s="80">
        <v>1.9400000000000001E-2</v>
      </c>
      <c r="D95" s="58">
        <f t="shared" si="1"/>
        <v>0</v>
      </c>
    </row>
    <row r="96" spans="1:4" ht="12.75">
      <c r="A96" s="17" t="s">
        <v>29</v>
      </c>
      <c r="B96" s="44" t="s">
        <v>108</v>
      </c>
      <c r="C96" s="80">
        <v>4.0000000000000002E-4</v>
      </c>
      <c r="D96" s="58">
        <f t="shared" si="1"/>
        <v>0</v>
      </c>
    </row>
    <row r="97" spans="1:4" ht="25.5">
      <c r="A97" s="17" t="s">
        <v>31</v>
      </c>
      <c r="B97" s="44" t="s">
        <v>109</v>
      </c>
      <c r="C97" s="80">
        <v>1.6000000000000001E-4</v>
      </c>
      <c r="D97" s="58">
        <f t="shared" si="1"/>
        <v>0</v>
      </c>
    </row>
    <row r="98" spans="1:4" ht="12.75">
      <c r="A98" s="17" t="s">
        <v>33</v>
      </c>
      <c r="B98" s="44" t="s">
        <v>110</v>
      </c>
      <c r="C98" s="80">
        <v>5.0000000000000001E-4</v>
      </c>
      <c r="D98" s="58">
        <f t="shared" si="1"/>
        <v>0</v>
      </c>
    </row>
    <row r="99" spans="1:4" ht="12.75">
      <c r="A99" s="17" t="s">
        <v>70</v>
      </c>
      <c r="B99" s="44" t="s">
        <v>111</v>
      </c>
      <c r="C99" s="80">
        <v>3.0000000000000001E-3</v>
      </c>
      <c r="D99" s="58">
        <f t="shared" si="1"/>
        <v>0</v>
      </c>
    </row>
    <row r="100" spans="1:4" ht="12.75">
      <c r="A100" s="157" t="s">
        <v>112</v>
      </c>
      <c r="B100" s="157"/>
      <c r="C100" s="74">
        <f>SUM(C94:C99)</f>
        <v>0.12286</v>
      </c>
      <c r="D100" s="75">
        <f>SUM(D94:D99)</f>
        <v>0</v>
      </c>
    </row>
    <row r="101" spans="1:4" ht="12.75">
      <c r="A101" s="17" t="s">
        <v>72</v>
      </c>
      <c r="B101" s="43" t="s">
        <v>113</v>
      </c>
      <c r="C101" s="57">
        <f>C55*C100</f>
        <v>4.1526680000000003E-2</v>
      </c>
      <c r="D101" s="58">
        <f>C101*D30</f>
        <v>0</v>
      </c>
    </row>
    <row r="102" spans="1:4" ht="12.75">
      <c r="A102" s="135" t="s">
        <v>114</v>
      </c>
      <c r="B102" s="135"/>
      <c r="C102" s="56">
        <f>C100+C101</f>
        <v>0.16438668000000001</v>
      </c>
      <c r="D102" s="50">
        <f>D100+D101</f>
        <v>0</v>
      </c>
    </row>
    <row r="103" spans="1:4" ht="12.75">
      <c r="A103" s="83"/>
      <c r="B103" s="84"/>
      <c r="C103" s="84"/>
      <c r="D103" s="84"/>
    </row>
    <row r="104" spans="1:4" ht="12.75">
      <c r="A104" s="139" t="s">
        <v>115</v>
      </c>
      <c r="B104" s="140"/>
      <c r="C104" s="140"/>
      <c r="D104" s="140"/>
    </row>
    <row r="105" spans="1:4" ht="26.25" customHeight="1">
      <c r="A105" s="87">
        <v>4</v>
      </c>
      <c r="B105" s="87" t="s">
        <v>116</v>
      </c>
      <c r="C105" s="87" t="s">
        <v>53</v>
      </c>
      <c r="D105" s="87" t="s">
        <v>44</v>
      </c>
    </row>
    <row r="106" spans="1:4" ht="12.75">
      <c r="A106" s="86" t="s">
        <v>104</v>
      </c>
      <c r="B106" s="46" t="s">
        <v>117</v>
      </c>
      <c r="C106" s="47">
        <v>0.14199999999999999</v>
      </c>
      <c r="D106" s="48">
        <f>D102</f>
        <v>0</v>
      </c>
    </row>
    <row r="107" spans="1:4" ht="12.75">
      <c r="A107" s="135" t="s">
        <v>118</v>
      </c>
      <c r="B107" s="135"/>
      <c r="C107" s="49" t="s">
        <v>89</v>
      </c>
      <c r="D107" s="50">
        <f>SUM(D106:D106)</f>
        <v>0</v>
      </c>
    </row>
    <row r="108" spans="1:4" ht="12.75">
      <c r="A108" s="83"/>
      <c r="B108" s="84"/>
      <c r="C108" s="84"/>
      <c r="D108" s="84"/>
    </row>
    <row r="109" spans="1:4" ht="12.75">
      <c r="A109" s="139" t="s">
        <v>119</v>
      </c>
      <c r="B109" s="140"/>
      <c r="C109" s="140"/>
      <c r="D109" s="140"/>
    </row>
    <row r="110" spans="1:4" ht="12.75">
      <c r="A110" s="101">
        <v>5</v>
      </c>
      <c r="B110" s="141" t="s">
        <v>120</v>
      </c>
      <c r="C110" s="141"/>
      <c r="D110" s="101" t="s">
        <v>44</v>
      </c>
    </row>
    <row r="111" spans="1:4" ht="12.75">
      <c r="A111" s="86" t="s">
        <v>25</v>
      </c>
      <c r="B111" s="142" t="s">
        <v>121</v>
      </c>
      <c r="C111" s="142"/>
      <c r="D111" s="81">
        <f>Insumos_uniformes_mot!F30</f>
        <v>0</v>
      </c>
    </row>
    <row r="112" spans="1:4" ht="12.75">
      <c r="A112" s="86" t="s">
        <v>27</v>
      </c>
      <c r="B112" s="142" t="s">
        <v>166</v>
      </c>
      <c r="C112" s="142"/>
      <c r="D112" s="81">
        <f>Insumos_uniformes_mot!F59</f>
        <v>0</v>
      </c>
    </row>
    <row r="113" spans="1:4" ht="12.75">
      <c r="A113" s="45"/>
      <c r="B113" s="135" t="s">
        <v>122</v>
      </c>
      <c r="C113" s="135"/>
      <c r="D113" s="50">
        <f>SUM(D111:D112)</f>
        <v>0</v>
      </c>
    </row>
    <row r="114" spans="1:4">
      <c r="A114" s="143" t="s">
        <v>123</v>
      </c>
      <c r="B114" s="144"/>
      <c r="C114" s="144"/>
      <c r="D114" s="144"/>
    </row>
    <row r="115" spans="1:4" ht="12.75">
      <c r="A115" s="145"/>
      <c r="B115" s="146"/>
      <c r="C115" s="146"/>
      <c r="D115" s="146"/>
    </row>
    <row r="116" spans="1:4" ht="12.75">
      <c r="A116" s="147" t="s">
        <v>124</v>
      </c>
      <c r="B116" s="147"/>
      <c r="C116" s="147"/>
      <c r="D116" s="147"/>
    </row>
    <row r="117" spans="1:4" ht="12.75">
      <c r="A117" s="87">
        <v>6</v>
      </c>
      <c r="B117" s="87" t="s">
        <v>125</v>
      </c>
      <c r="C117" s="87" t="s">
        <v>53</v>
      </c>
      <c r="D117" s="87" t="s">
        <v>44</v>
      </c>
    </row>
    <row r="118" spans="1:4" ht="12.75">
      <c r="A118" s="40" t="s">
        <v>25</v>
      </c>
      <c r="B118" s="59" t="s">
        <v>126</v>
      </c>
      <c r="C118" s="68">
        <v>0.05</v>
      </c>
      <c r="D118" s="60">
        <f>(D30+D75+D85+D107+D113)*C118</f>
        <v>0</v>
      </c>
    </row>
    <row r="119" spans="1:4" ht="12.75">
      <c r="A119" s="40" t="s">
        <v>27</v>
      </c>
      <c r="B119" s="59" t="s">
        <v>127</v>
      </c>
      <c r="C119" s="68">
        <v>7.0000000000000007E-2</v>
      </c>
      <c r="D119" s="60">
        <f>(D30+D75+D85+D107+D113+D118)*C119</f>
        <v>0</v>
      </c>
    </row>
    <row r="120" spans="1:4" ht="12.75">
      <c r="A120" s="40" t="s">
        <v>29</v>
      </c>
      <c r="B120" s="59" t="s">
        <v>128</v>
      </c>
      <c r="C120" s="61">
        <f>SUM(C121:C123)</f>
        <v>5.6499999999999995E-2</v>
      </c>
      <c r="D120" s="62">
        <f>((D135+D118+D119)/(1-C120))*C120</f>
        <v>0</v>
      </c>
    </row>
    <row r="121" spans="1:4" ht="12.75">
      <c r="A121" s="63"/>
      <c r="B121" s="59" t="s">
        <v>129</v>
      </c>
      <c r="C121" s="68">
        <v>6.4999999999999997E-3</v>
      </c>
      <c r="D121" s="60">
        <f>((D135+D118+D119)/(1-C120))*C121</f>
        <v>0</v>
      </c>
    </row>
    <row r="122" spans="1:4" ht="12.75">
      <c r="A122" s="63"/>
      <c r="B122" s="59" t="s">
        <v>130</v>
      </c>
      <c r="C122" s="68">
        <v>0.03</v>
      </c>
      <c r="D122" s="60">
        <f>((D135+D118+D119)/(1-C120))*C122</f>
        <v>0</v>
      </c>
    </row>
    <row r="123" spans="1:4" ht="12.75">
      <c r="A123" s="63"/>
      <c r="B123" s="59" t="s">
        <v>131</v>
      </c>
      <c r="C123" s="68">
        <v>0.02</v>
      </c>
      <c r="D123" s="60">
        <f>((D135+D118+D119)/(1-C120))*C123</f>
        <v>0</v>
      </c>
    </row>
    <row r="124" spans="1:4" ht="12.75">
      <c r="A124" s="45"/>
      <c r="B124" s="85" t="s">
        <v>132</v>
      </c>
      <c r="C124" s="56"/>
      <c r="D124" s="50">
        <f>D118+D119+D120</f>
        <v>0</v>
      </c>
    </row>
    <row r="125" spans="1:4" ht="12.75">
      <c r="A125" s="64" t="s">
        <v>133</v>
      </c>
      <c r="B125" s="65"/>
      <c r="C125" s="65"/>
    </row>
    <row r="126" spans="1:4" ht="12.75">
      <c r="A126" s="64" t="s">
        <v>134</v>
      </c>
    </row>
    <row r="127" spans="1:4"/>
    <row r="128" spans="1:4" ht="12.75">
      <c r="A128" s="147" t="s">
        <v>135</v>
      </c>
      <c r="B128" s="147"/>
      <c r="C128" s="147"/>
      <c r="D128" s="147"/>
    </row>
    <row r="129" spans="1:4" ht="12.75">
      <c r="A129" s="45"/>
      <c r="B129" s="138" t="s">
        <v>136</v>
      </c>
      <c r="C129" s="138"/>
      <c r="D129" s="87" t="s">
        <v>137</v>
      </c>
    </row>
    <row r="130" spans="1:4" ht="12.75">
      <c r="A130" s="66" t="s">
        <v>25</v>
      </c>
      <c r="B130" s="136" t="s">
        <v>138</v>
      </c>
      <c r="C130" s="136"/>
      <c r="D130" s="48">
        <f>D30</f>
        <v>0</v>
      </c>
    </row>
    <row r="131" spans="1:4" ht="12.75">
      <c r="A131" s="66" t="s">
        <v>27</v>
      </c>
      <c r="B131" s="136" t="s">
        <v>139</v>
      </c>
      <c r="C131" s="136"/>
      <c r="D131" s="48">
        <f>D75</f>
        <v>0</v>
      </c>
    </row>
    <row r="132" spans="1:4" ht="24" customHeight="1">
      <c r="A132" s="66" t="s">
        <v>29</v>
      </c>
      <c r="B132" s="136" t="s">
        <v>140</v>
      </c>
      <c r="C132" s="136"/>
      <c r="D132" s="48">
        <f>D85</f>
        <v>0</v>
      </c>
    </row>
    <row r="133" spans="1:4" ht="12.75">
      <c r="A133" s="17" t="s">
        <v>31</v>
      </c>
      <c r="B133" s="137" t="s">
        <v>141</v>
      </c>
      <c r="C133" s="137"/>
      <c r="D133" s="58">
        <f>D107</f>
        <v>0</v>
      </c>
    </row>
    <row r="134" spans="1:4" ht="12.75">
      <c r="A134" s="66" t="s">
        <v>33</v>
      </c>
      <c r="B134" s="136" t="s">
        <v>142</v>
      </c>
      <c r="C134" s="136"/>
      <c r="D134" s="48">
        <f>D113</f>
        <v>0</v>
      </c>
    </row>
    <row r="135" spans="1:4" ht="12.75">
      <c r="A135" s="135" t="s">
        <v>143</v>
      </c>
      <c r="B135" s="135"/>
      <c r="C135" s="135"/>
      <c r="D135" s="50">
        <f>SUM(D130:D134)</f>
        <v>0</v>
      </c>
    </row>
    <row r="136" spans="1:4" ht="24" customHeight="1">
      <c r="A136" s="66" t="s">
        <v>70</v>
      </c>
      <c r="B136" s="134" t="s">
        <v>144</v>
      </c>
      <c r="C136" s="134"/>
      <c r="D136" s="48">
        <f>D124</f>
        <v>0</v>
      </c>
    </row>
    <row r="137" spans="1:4" ht="12.75">
      <c r="A137" s="135" t="s">
        <v>145</v>
      </c>
      <c r="B137" s="135"/>
      <c r="C137" s="135"/>
      <c r="D137" s="50">
        <f>TRUNC((D135+D136),2)</f>
        <v>0</v>
      </c>
    </row>
    <row r="138" spans="1:4" ht="16.5" customHeight="1">
      <c r="A138" s="123" t="s">
        <v>24</v>
      </c>
      <c r="B138" s="123"/>
      <c r="C138" s="123"/>
      <c r="D138" s="123"/>
    </row>
    <row r="139" spans="1:4"/>
    <row r="140" spans="1:4" ht="16.5" customHeight="1"/>
    <row r="141" spans="1:4" ht="15.75" customHeight="1"/>
    <row r="142" spans="1:4" ht="14.25" customHeight="1">
      <c r="C142" s="67"/>
    </row>
    <row r="143" spans="1:4" ht="14.25" customHeight="1"/>
    <row r="144" spans="1:4"/>
    <row r="146"/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9:D69"/>
    <mergeCell ref="A70:D70"/>
    <mergeCell ref="A75:B75"/>
    <mergeCell ref="A77:D77"/>
    <mergeCell ref="A85:B85"/>
    <mergeCell ref="A86:D86"/>
    <mergeCell ref="A88:D88"/>
    <mergeCell ref="A90:D90"/>
    <mergeCell ref="A92:D92"/>
    <mergeCell ref="A100:B100"/>
    <mergeCell ref="A102:B102"/>
    <mergeCell ref="A68:D68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A67:B67"/>
    <mergeCell ref="C67:D67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7" max="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9EC38-08A6-46BB-AB58-B0C096EC0379}">
  <dimension ref="A1:E146"/>
  <sheetViews>
    <sheetView showGridLines="0" zoomScaleNormal="100" zoomScaleSheetLayoutView="100" workbookViewId="0">
      <selection activeCell="C65" sqref="C65:D65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2"/>
      <c r="C1" s="12"/>
      <c r="D1" s="13"/>
    </row>
    <row r="2" spans="1:4" ht="12.75">
      <c r="A2" s="5" t="s">
        <v>1</v>
      </c>
      <c r="B2" s="14"/>
      <c r="C2" s="14"/>
      <c r="D2" s="15"/>
    </row>
    <row r="3" spans="1:4" ht="12.75">
      <c r="A3" s="5" t="s">
        <v>2</v>
      </c>
      <c r="B3" s="14"/>
      <c r="C3" s="14"/>
      <c r="D3" s="15"/>
    </row>
    <row r="4" spans="1:4" ht="12.75">
      <c r="A4" s="5" t="s">
        <v>3</v>
      </c>
      <c r="B4" s="14"/>
      <c r="C4" s="14"/>
      <c r="D4" s="15"/>
    </row>
    <row r="5" spans="1:4" ht="12.75">
      <c r="A5" s="5" t="s">
        <v>4</v>
      </c>
      <c r="B5" s="14"/>
      <c r="C5" s="14"/>
      <c r="D5" s="15"/>
    </row>
    <row r="6" spans="1:4">
      <c r="A6" s="14"/>
      <c r="B6" s="14"/>
      <c r="C6" s="14"/>
      <c r="D6" s="14"/>
    </row>
    <row r="7" spans="1:4" ht="12.75">
      <c r="A7" s="131" t="s">
        <v>5</v>
      </c>
      <c r="B7" s="131"/>
      <c r="C7" s="132" t="s">
        <v>232</v>
      </c>
      <c r="D7" s="132"/>
    </row>
    <row r="8" spans="1:4" ht="12.75">
      <c r="A8" s="131" t="s">
        <v>6</v>
      </c>
      <c r="B8" s="131"/>
      <c r="C8" s="133" t="s">
        <v>233</v>
      </c>
      <c r="D8" s="133"/>
    </row>
    <row r="9" spans="1:4"/>
    <row r="10" spans="1:4" ht="12.75">
      <c r="A10" s="16"/>
      <c r="B10" s="16"/>
      <c r="C10" s="16"/>
      <c r="D10" s="16"/>
    </row>
    <row r="11" spans="1:4" ht="12.75">
      <c r="A11" s="17" t="s">
        <v>25</v>
      </c>
      <c r="B11" s="137" t="s">
        <v>26</v>
      </c>
      <c r="C11" s="137"/>
      <c r="D11" s="18"/>
    </row>
    <row r="12" spans="1:4" ht="12.75">
      <c r="A12" s="17" t="s">
        <v>27</v>
      </c>
      <c r="B12" s="137" t="s">
        <v>28</v>
      </c>
      <c r="C12" s="137"/>
      <c r="D12" s="82" t="s">
        <v>201</v>
      </c>
    </row>
    <row r="13" spans="1:4" ht="12.75">
      <c r="A13" s="17" t="s">
        <v>29</v>
      </c>
      <c r="B13" s="137" t="s">
        <v>30</v>
      </c>
      <c r="C13" s="137"/>
      <c r="D13" s="19"/>
    </row>
    <row r="14" spans="1:4" ht="12.75">
      <c r="A14" s="17" t="s">
        <v>31</v>
      </c>
      <c r="B14" s="184" t="s">
        <v>32</v>
      </c>
      <c r="C14" s="185"/>
      <c r="D14" s="19"/>
    </row>
    <row r="15" spans="1:4" ht="12.75">
      <c r="A15" s="17" t="s">
        <v>33</v>
      </c>
      <c r="B15" s="137" t="s">
        <v>34</v>
      </c>
      <c r="C15" s="137"/>
      <c r="D15" s="17">
        <v>12</v>
      </c>
    </row>
    <row r="16" spans="1:4">
      <c r="A16" s="20"/>
      <c r="B16" s="20"/>
      <c r="C16" s="21"/>
      <c r="D16" s="20"/>
    </row>
    <row r="17" spans="1:4" ht="12.75">
      <c r="A17" s="130" t="s">
        <v>35</v>
      </c>
      <c r="B17" s="130"/>
      <c r="C17" s="130"/>
      <c r="D17" s="130"/>
    </row>
    <row r="18" spans="1:4" ht="30" customHeight="1">
      <c r="A18" s="178" t="s">
        <v>36</v>
      </c>
      <c r="B18" s="178"/>
      <c r="C18" s="178"/>
      <c r="D18" s="178"/>
    </row>
    <row r="19" spans="1:4" ht="12.75">
      <c r="A19" s="17">
        <v>1</v>
      </c>
      <c r="B19" s="137" t="s">
        <v>37</v>
      </c>
      <c r="C19" s="137"/>
      <c r="D19" s="17" t="s">
        <v>162</v>
      </c>
    </row>
    <row r="20" spans="1:4" ht="12.75">
      <c r="A20" s="17">
        <v>2</v>
      </c>
      <c r="B20" s="137" t="s">
        <v>38</v>
      </c>
      <c r="C20" s="137"/>
      <c r="D20" s="17" t="s">
        <v>163</v>
      </c>
    </row>
    <row r="21" spans="1:4" ht="12.75">
      <c r="A21" s="17">
        <v>3</v>
      </c>
      <c r="B21" s="137" t="s">
        <v>39</v>
      </c>
      <c r="C21" s="137"/>
      <c r="D21" s="77"/>
    </row>
    <row r="22" spans="1:4" ht="13.5" customHeight="1">
      <c r="A22" s="17">
        <v>4</v>
      </c>
      <c r="B22" s="137" t="s">
        <v>40</v>
      </c>
      <c r="C22" s="137"/>
      <c r="D22" s="17" t="s">
        <v>162</v>
      </c>
    </row>
    <row r="23" spans="1:4" ht="12.75">
      <c r="A23" s="17">
        <v>5</v>
      </c>
      <c r="B23" s="137" t="s">
        <v>41</v>
      </c>
      <c r="C23" s="137"/>
      <c r="D23" s="18"/>
    </row>
    <row r="24" spans="1:4" ht="12.75">
      <c r="A24" s="22"/>
      <c r="B24" s="22"/>
      <c r="C24" s="22"/>
      <c r="D24" s="23"/>
    </row>
    <row r="25" spans="1:4" ht="12.75">
      <c r="A25" s="22"/>
      <c r="B25" s="22"/>
      <c r="C25" s="22"/>
      <c r="D25" s="23"/>
    </row>
    <row r="26" spans="1:4" ht="12.75">
      <c r="A26" s="130" t="s">
        <v>42</v>
      </c>
      <c r="B26" s="130"/>
      <c r="C26" s="130"/>
      <c r="D26" s="130"/>
    </row>
    <row r="27" spans="1:4" ht="12.75">
      <c r="A27" s="24">
        <v>1</v>
      </c>
      <c r="B27" s="178" t="s">
        <v>43</v>
      </c>
      <c r="C27" s="178"/>
      <c r="D27" s="24" t="s">
        <v>44</v>
      </c>
    </row>
    <row r="28" spans="1:4" ht="12.75">
      <c r="A28" s="86" t="s">
        <v>25</v>
      </c>
      <c r="B28" s="137" t="s">
        <v>45</v>
      </c>
      <c r="C28" s="137"/>
      <c r="D28" s="77"/>
    </row>
    <row r="29" spans="1:4" ht="12.75">
      <c r="A29" s="86" t="s">
        <v>27</v>
      </c>
      <c r="B29" s="137" t="s">
        <v>46</v>
      </c>
      <c r="C29" s="137"/>
      <c r="D29" s="77">
        <v>0</v>
      </c>
    </row>
    <row r="30" spans="1:4" ht="15" customHeight="1">
      <c r="A30" s="179" t="s">
        <v>47</v>
      </c>
      <c r="B30" s="180"/>
      <c r="C30" s="181"/>
      <c r="D30" s="26">
        <f>SUM(D28:D29)</f>
        <v>0</v>
      </c>
    </row>
    <row r="31" spans="1:4" ht="24" customHeight="1">
      <c r="A31" s="182" t="s">
        <v>48</v>
      </c>
      <c r="B31" s="183"/>
      <c r="C31" s="183"/>
      <c r="D31" s="183"/>
    </row>
    <row r="32" spans="1:4" ht="12.75">
      <c r="A32" s="166"/>
      <c r="B32" s="167"/>
      <c r="C32" s="167"/>
      <c r="D32" s="167"/>
    </row>
    <row r="33" spans="1:4" ht="15" customHeight="1">
      <c r="A33" s="166" t="s">
        <v>49</v>
      </c>
      <c r="B33" s="167"/>
      <c r="C33" s="167"/>
      <c r="D33" s="167"/>
    </row>
    <row r="34" spans="1:4" ht="15" customHeight="1">
      <c r="A34" s="166" t="s">
        <v>50</v>
      </c>
      <c r="B34" s="167"/>
      <c r="C34" s="167"/>
      <c r="D34" s="167"/>
    </row>
    <row r="35" spans="1:4" ht="25.5" customHeight="1">
      <c r="A35" s="87" t="s">
        <v>51</v>
      </c>
      <c r="B35" s="87" t="s">
        <v>52</v>
      </c>
      <c r="C35" s="87" t="s">
        <v>53</v>
      </c>
      <c r="D35" s="87" t="s">
        <v>44</v>
      </c>
    </row>
    <row r="36" spans="1:4" ht="12.75">
      <c r="A36" s="27" t="s">
        <v>25</v>
      </c>
      <c r="B36" s="28" t="s">
        <v>54</v>
      </c>
      <c r="C36" s="29">
        <v>8.3299999999999999E-2</v>
      </c>
      <c r="D36" s="30">
        <f>C36*D30</f>
        <v>0</v>
      </c>
    </row>
    <row r="37" spans="1:4" ht="26.25" customHeight="1">
      <c r="A37" s="69" t="s">
        <v>27</v>
      </c>
      <c r="B37" s="43" t="s">
        <v>55</v>
      </c>
      <c r="C37" s="70">
        <v>2.7799999999999998E-2</v>
      </c>
      <c r="D37" s="71">
        <f>D30*C37</f>
        <v>0</v>
      </c>
    </row>
    <row r="38" spans="1:4" ht="12.75">
      <c r="A38" s="135" t="s">
        <v>56</v>
      </c>
      <c r="B38" s="135"/>
      <c r="C38" s="31">
        <f>SUM(C36:C37)</f>
        <v>0.1111</v>
      </c>
      <c r="D38" s="32">
        <f>SUM(D36:D37)</f>
        <v>0</v>
      </c>
    </row>
    <row r="39" spans="1:4" ht="12.75">
      <c r="A39" s="27" t="s">
        <v>29</v>
      </c>
      <c r="B39" s="28" t="s">
        <v>57</v>
      </c>
      <c r="C39" s="29">
        <f>C38*C55</f>
        <v>3.7551800000000003E-2</v>
      </c>
      <c r="D39" s="30">
        <f>D30*C39</f>
        <v>0</v>
      </c>
    </row>
    <row r="40" spans="1:4" ht="12.75">
      <c r="A40" s="135" t="s">
        <v>58</v>
      </c>
      <c r="B40" s="135"/>
      <c r="C40" s="31">
        <f>SUM(C38:C39)</f>
        <v>0.1486518</v>
      </c>
      <c r="D40" s="32">
        <f>SUM(D38:D39)</f>
        <v>0</v>
      </c>
    </row>
    <row r="41" spans="1:4" ht="53.25" customHeight="1">
      <c r="A41" s="168" t="s">
        <v>59</v>
      </c>
      <c r="B41" s="169"/>
      <c r="C41" s="169"/>
      <c r="D41" s="170"/>
    </row>
    <row r="42" spans="1:4" ht="40.5" customHeight="1">
      <c r="A42" s="171" t="s">
        <v>60</v>
      </c>
      <c r="B42" s="172"/>
      <c r="C42" s="172"/>
      <c r="D42" s="173"/>
    </row>
    <row r="43" spans="1:4" ht="51.75" customHeight="1">
      <c r="A43" s="174" t="s">
        <v>61</v>
      </c>
      <c r="B43" s="175"/>
      <c r="C43" s="175"/>
      <c r="D43" s="176"/>
    </row>
    <row r="44" spans="1:4" ht="15" customHeight="1">
      <c r="A44" s="83"/>
      <c r="B44" s="84"/>
      <c r="C44" s="84"/>
      <c r="D44" s="84"/>
    </row>
    <row r="45" spans="1:4" ht="25.5" customHeight="1">
      <c r="A45" s="139" t="s">
        <v>62</v>
      </c>
      <c r="B45" s="140"/>
      <c r="C45" s="140"/>
      <c r="D45" s="140"/>
    </row>
    <row r="46" spans="1:4" ht="17.25" customHeight="1">
      <c r="A46" s="33" t="s">
        <v>63</v>
      </c>
      <c r="B46" s="33" t="s">
        <v>64</v>
      </c>
      <c r="C46" s="33" t="s">
        <v>53</v>
      </c>
      <c r="D46" s="33" t="s">
        <v>44</v>
      </c>
    </row>
    <row r="47" spans="1:4" ht="12.75">
      <c r="A47" s="34" t="s">
        <v>25</v>
      </c>
      <c r="B47" s="35" t="s">
        <v>65</v>
      </c>
      <c r="C47" s="36">
        <f>[1]PARÂMETROS!B35</f>
        <v>0.2</v>
      </c>
      <c r="D47" s="37">
        <f>D30*C47</f>
        <v>0</v>
      </c>
    </row>
    <row r="48" spans="1:4" ht="12.75">
      <c r="A48" s="34" t="s">
        <v>27</v>
      </c>
      <c r="B48" s="35" t="s">
        <v>66</v>
      </c>
      <c r="C48" s="36">
        <f>[1]PARÂMETROS!B36</f>
        <v>2.5000000000000001E-2</v>
      </c>
      <c r="D48" s="37">
        <f>D30*C48</f>
        <v>0</v>
      </c>
    </row>
    <row r="49" spans="1:4" ht="12.75">
      <c r="A49" s="34" t="s">
        <v>29</v>
      </c>
      <c r="B49" s="35" t="s">
        <v>67</v>
      </c>
      <c r="C49" s="90"/>
      <c r="D49" s="78">
        <f>D30*C49</f>
        <v>0</v>
      </c>
    </row>
    <row r="50" spans="1:4" ht="12.75">
      <c r="A50" s="34" t="s">
        <v>31</v>
      </c>
      <c r="B50" s="35" t="s">
        <v>68</v>
      </c>
      <c r="C50" s="36">
        <f>[1]PARÂMETROS!B38</f>
        <v>1.4999999999999999E-2</v>
      </c>
      <c r="D50" s="37">
        <f>D30*C50</f>
        <v>0</v>
      </c>
    </row>
    <row r="51" spans="1:4" ht="12.75">
      <c r="A51" s="34" t="s">
        <v>33</v>
      </c>
      <c r="B51" s="35" t="s">
        <v>69</v>
      </c>
      <c r="C51" s="36">
        <f>[1]PARÂMETROS!B39</f>
        <v>0.01</v>
      </c>
      <c r="D51" s="37">
        <f>D30*C51</f>
        <v>0</v>
      </c>
    </row>
    <row r="52" spans="1:4" ht="12.75">
      <c r="A52" s="34" t="s">
        <v>70</v>
      </c>
      <c r="B52" s="35" t="s">
        <v>71</v>
      </c>
      <c r="C52" s="36">
        <f>[1]PARÂMETROS!B40</f>
        <v>6.0000000000000001E-3</v>
      </c>
      <c r="D52" s="37">
        <f>D30*C52</f>
        <v>0</v>
      </c>
    </row>
    <row r="53" spans="1:4" ht="12.75">
      <c r="A53" s="34" t="s">
        <v>72</v>
      </c>
      <c r="B53" s="35" t="s">
        <v>73</v>
      </c>
      <c r="C53" s="36">
        <f>[1]PARÂMETROS!B41</f>
        <v>2E-3</v>
      </c>
      <c r="D53" s="37">
        <f>D30*C53</f>
        <v>0</v>
      </c>
    </row>
    <row r="54" spans="1:4" ht="12.75">
      <c r="A54" s="34" t="s">
        <v>74</v>
      </c>
      <c r="B54" s="35" t="s">
        <v>75</v>
      </c>
      <c r="C54" s="36">
        <f>[1]PARÂMETROS!B42</f>
        <v>0.08</v>
      </c>
      <c r="D54" s="37">
        <f>D30*C54</f>
        <v>0</v>
      </c>
    </row>
    <row r="55" spans="1:4" ht="12.75">
      <c r="A55" s="177" t="s">
        <v>76</v>
      </c>
      <c r="B55" s="177"/>
      <c r="C55" s="38">
        <f>SUM(C47:C54)</f>
        <v>0.33800000000000002</v>
      </c>
      <c r="D55" s="39">
        <f>SUM(D47:D54)</f>
        <v>0</v>
      </c>
    </row>
    <row r="56" spans="1:4" ht="27" customHeight="1">
      <c r="A56" s="168" t="s">
        <v>77</v>
      </c>
      <c r="B56" s="169"/>
      <c r="C56" s="169"/>
      <c r="D56" s="170"/>
    </row>
    <row r="57" spans="1:4" ht="27" customHeight="1">
      <c r="A57" s="171" t="s">
        <v>78</v>
      </c>
      <c r="B57" s="172"/>
      <c r="C57" s="172"/>
      <c r="D57" s="173"/>
    </row>
    <row r="58" spans="1:4" ht="27" customHeight="1">
      <c r="A58" s="174" t="s">
        <v>79</v>
      </c>
      <c r="B58" s="175"/>
      <c r="C58" s="175"/>
      <c r="D58" s="176"/>
    </row>
    <row r="59" spans="1:4" ht="15" customHeight="1">
      <c r="A59" s="84"/>
      <c r="B59" s="84"/>
      <c r="C59" s="84"/>
      <c r="D59" s="84"/>
    </row>
    <row r="60" spans="1:4" ht="15" customHeight="1">
      <c r="A60" s="139" t="s">
        <v>80</v>
      </c>
      <c r="B60" s="140"/>
      <c r="C60" s="140"/>
      <c r="D60" s="140"/>
    </row>
    <row r="61" spans="1:4" ht="12.75">
      <c r="A61" s="101" t="s">
        <v>81</v>
      </c>
      <c r="B61" s="101" t="s">
        <v>82</v>
      </c>
      <c r="C61" s="101" t="s">
        <v>154</v>
      </c>
      <c r="D61" s="101" t="s">
        <v>83</v>
      </c>
    </row>
    <row r="62" spans="1:4" ht="12.75">
      <c r="A62" s="40" t="s">
        <v>25</v>
      </c>
      <c r="B62" s="41" t="s">
        <v>84</v>
      </c>
      <c r="C62" s="77"/>
      <c r="D62" s="25"/>
    </row>
    <row r="63" spans="1:4" ht="24">
      <c r="A63" s="98" t="s">
        <v>27</v>
      </c>
      <c r="B63" s="42" t="s">
        <v>202</v>
      </c>
      <c r="C63" s="79"/>
      <c r="D63" s="72">
        <f>(C63*22)-(C63*22*10%)</f>
        <v>0</v>
      </c>
    </row>
    <row r="64" spans="1:4" ht="12.75">
      <c r="A64" s="98" t="s">
        <v>29</v>
      </c>
      <c r="B64" s="121" t="s">
        <v>231</v>
      </c>
      <c r="C64" s="158"/>
      <c r="D64" s="159"/>
    </row>
    <row r="65" spans="1:4" ht="12.75">
      <c r="A65" s="40" t="s">
        <v>31</v>
      </c>
      <c r="B65" s="44" t="s">
        <v>204</v>
      </c>
      <c r="C65" s="160"/>
      <c r="D65" s="161"/>
    </row>
    <row r="66" spans="1:4" ht="24">
      <c r="A66" s="98" t="s">
        <v>33</v>
      </c>
      <c r="B66" s="44" t="s">
        <v>206</v>
      </c>
      <c r="C66" s="160">
        <f>D28*1%</f>
        <v>0</v>
      </c>
      <c r="D66" s="161"/>
    </row>
    <row r="67" spans="1:4" ht="15" customHeight="1">
      <c r="A67" s="162" t="s">
        <v>85</v>
      </c>
      <c r="B67" s="163"/>
      <c r="C67" s="164">
        <f>D62+D63+C64+C65+C66</f>
        <v>0</v>
      </c>
      <c r="D67" s="165"/>
    </row>
    <row r="68" spans="1:4" ht="27" customHeight="1">
      <c r="A68" s="148" t="s">
        <v>86</v>
      </c>
      <c r="B68" s="149"/>
      <c r="C68" s="149"/>
      <c r="D68" s="149"/>
    </row>
    <row r="69" spans="1:4">
      <c r="A69" s="150"/>
      <c r="B69" s="151"/>
      <c r="C69" s="151"/>
      <c r="D69" s="151"/>
    </row>
    <row r="70" spans="1:4" ht="29.25" customHeight="1">
      <c r="A70" s="139" t="s">
        <v>87</v>
      </c>
      <c r="B70" s="140"/>
      <c r="C70" s="140"/>
      <c r="D70" s="140"/>
    </row>
    <row r="71" spans="1:4" ht="12.75">
      <c r="A71" s="87">
        <v>2</v>
      </c>
      <c r="B71" s="87" t="s">
        <v>88</v>
      </c>
      <c r="C71" s="87" t="s">
        <v>53</v>
      </c>
      <c r="D71" s="87" t="s">
        <v>44</v>
      </c>
    </row>
    <row r="72" spans="1:4" ht="25.5">
      <c r="A72" s="17" t="s">
        <v>51</v>
      </c>
      <c r="B72" s="44" t="s">
        <v>52</v>
      </c>
      <c r="C72" s="73">
        <f>C40</f>
        <v>0.1486518</v>
      </c>
      <c r="D72" s="58">
        <f>D40</f>
        <v>0</v>
      </c>
    </row>
    <row r="73" spans="1:4" ht="12.75">
      <c r="A73" s="17" t="s">
        <v>63</v>
      </c>
      <c r="B73" s="44" t="s">
        <v>64</v>
      </c>
      <c r="C73" s="73">
        <f>C55</f>
        <v>0.33800000000000002</v>
      </c>
      <c r="D73" s="58">
        <f>D55</f>
        <v>0</v>
      </c>
    </row>
    <row r="74" spans="1:4" ht="12.75">
      <c r="A74" s="17" t="s">
        <v>81</v>
      </c>
      <c r="B74" s="44" t="s">
        <v>82</v>
      </c>
      <c r="C74" s="73"/>
      <c r="D74" s="58">
        <f>C67</f>
        <v>0</v>
      </c>
    </row>
    <row r="75" spans="1:4" ht="12.75">
      <c r="A75" s="135" t="s">
        <v>90</v>
      </c>
      <c r="B75" s="135"/>
      <c r="C75" s="49" t="s">
        <v>89</v>
      </c>
      <c r="D75" s="50">
        <f>SUM(D72:D74)</f>
        <v>0</v>
      </c>
    </row>
    <row r="76" spans="1:4">
      <c r="A76" s="51"/>
      <c r="B76" s="52"/>
      <c r="C76" s="52"/>
      <c r="D76" s="52"/>
    </row>
    <row r="77" spans="1:4" ht="12.75">
      <c r="A77" s="139" t="s">
        <v>91</v>
      </c>
      <c r="B77" s="140"/>
      <c r="C77" s="140"/>
      <c r="D77" s="140"/>
    </row>
    <row r="78" spans="1:4" ht="27.75" customHeight="1">
      <c r="A78" s="87">
        <v>3</v>
      </c>
      <c r="B78" s="87" t="s">
        <v>92</v>
      </c>
      <c r="C78" s="87" t="s">
        <v>53</v>
      </c>
      <c r="D78" s="87" t="s">
        <v>44</v>
      </c>
    </row>
    <row r="79" spans="1:4" ht="30.75" customHeight="1">
      <c r="A79" s="17" t="s">
        <v>25</v>
      </c>
      <c r="B79" s="44" t="s">
        <v>93</v>
      </c>
      <c r="C79" s="53">
        <v>4.1999999999999997E-3</v>
      </c>
      <c r="D79" s="58">
        <f t="shared" ref="D79:D84" si="0">D$30*C79</f>
        <v>0</v>
      </c>
    </row>
    <row r="80" spans="1:4" ht="37.5">
      <c r="A80" s="17" t="s">
        <v>27</v>
      </c>
      <c r="B80" s="44" t="s">
        <v>94</v>
      </c>
      <c r="C80" s="53">
        <f>C79*C54</f>
        <v>3.3599999999999998E-4</v>
      </c>
      <c r="D80" s="58">
        <f t="shared" si="0"/>
        <v>0</v>
      </c>
    </row>
    <row r="81" spans="1:4" ht="62.25">
      <c r="A81" s="17" t="s">
        <v>29</v>
      </c>
      <c r="B81" s="44" t="s">
        <v>95</v>
      </c>
      <c r="C81" s="53">
        <f>40%*C55*C79</f>
        <v>5.6784000000000001E-4</v>
      </c>
      <c r="D81" s="58">
        <f t="shared" si="0"/>
        <v>0</v>
      </c>
    </row>
    <row r="82" spans="1:4" ht="12.75">
      <c r="A82" s="17" t="s">
        <v>31</v>
      </c>
      <c r="B82" s="44" t="s">
        <v>96</v>
      </c>
      <c r="C82" s="53">
        <v>1.9400000000000001E-2</v>
      </c>
      <c r="D82" s="58">
        <f t="shared" si="0"/>
        <v>0</v>
      </c>
    </row>
    <row r="83" spans="1:4" ht="62.25">
      <c r="A83" s="17" t="s">
        <v>33</v>
      </c>
      <c r="B83" s="44" t="s">
        <v>97</v>
      </c>
      <c r="C83" s="53">
        <f>C55*C82</f>
        <v>6.5572000000000009E-3</v>
      </c>
      <c r="D83" s="58">
        <f t="shared" si="0"/>
        <v>0</v>
      </c>
    </row>
    <row r="84" spans="1:4" ht="62.25">
      <c r="A84" s="17" t="s">
        <v>70</v>
      </c>
      <c r="B84" s="44" t="s">
        <v>98</v>
      </c>
      <c r="C84" s="53">
        <f>40%*C55*C82</f>
        <v>2.6228800000000002E-3</v>
      </c>
      <c r="D84" s="58">
        <f t="shared" si="0"/>
        <v>0</v>
      </c>
    </row>
    <row r="85" spans="1:4" ht="12.75">
      <c r="A85" s="135" t="s">
        <v>99</v>
      </c>
      <c r="B85" s="135"/>
      <c r="C85" s="54">
        <f>SUM(C79:C84)</f>
        <v>3.3683919999999999E-2</v>
      </c>
      <c r="D85" s="50">
        <f>SUM(D79:D84)</f>
        <v>0</v>
      </c>
    </row>
    <row r="86" spans="1:4">
      <c r="A86" s="152" t="s">
        <v>100</v>
      </c>
      <c r="B86" s="153"/>
      <c r="C86" s="153"/>
      <c r="D86" s="153"/>
    </row>
    <row r="87" spans="1:4" ht="22.5" customHeight="1">
      <c r="A87" s="83"/>
      <c r="B87" s="84"/>
      <c r="C87" s="84"/>
      <c r="D87" s="84"/>
    </row>
    <row r="88" spans="1:4" ht="12.75">
      <c r="A88" s="139" t="s">
        <v>101</v>
      </c>
      <c r="B88" s="140"/>
      <c r="C88" s="140"/>
      <c r="D88" s="140"/>
    </row>
    <row r="89" spans="1:4" ht="8.25" customHeight="1"/>
    <row r="90" spans="1:4" ht="12.75">
      <c r="A90" s="154" t="s">
        <v>102</v>
      </c>
      <c r="B90" s="155"/>
      <c r="C90" s="155"/>
      <c r="D90" s="156"/>
    </row>
    <row r="91" spans="1:4" ht="18.75" customHeight="1">
      <c r="A91" s="99"/>
      <c r="B91" s="100"/>
      <c r="C91" s="100"/>
      <c r="D91" s="100"/>
    </row>
    <row r="92" spans="1:4" ht="12.75">
      <c r="A92" s="139" t="s">
        <v>103</v>
      </c>
      <c r="B92" s="140"/>
      <c r="C92" s="140"/>
      <c r="D92" s="140"/>
    </row>
    <row r="93" spans="1:4" ht="24.75" customHeight="1">
      <c r="A93" s="87" t="s">
        <v>104</v>
      </c>
      <c r="B93" s="87" t="s">
        <v>105</v>
      </c>
      <c r="C93" s="87" t="s">
        <v>53</v>
      </c>
      <c r="D93" s="87" t="s">
        <v>44</v>
      </c>
    </row>
    <row r="94" spans="1:4" ht="38.25" customHeight="1">
      <c r="A94" s="17" t="s">
        <v>25</v>
      </c>
      <c r="B94" s="44" t="s">
        <v>106</v>
      </c>
      <c r="C94" s="55">
        <v>9.9400000000000002E-2</v>
      </c>
      <c r="D94" s="58">
        <f t="shared" ref="D94:D99" si="1">D$30*C94</f>
        <v>0</v>
      </c>
    </row>
    <row r="95" spans="1:4" ht="12.75">
      <c r="A95" s="17" t="s">
        <v>27</v>
      </c>
      <c r="B95" s="44" t="s">
        <v>107</v>
      </c>
      <c r="C95" s="80">
        <v>1.9400000000000001E-2</v>
      </c>
      <c r="D95" s="58">
        <f t="shared" si="1"/>
        <v>0</v>
      </c>
    </row>
    <row r="96" spans="1:4" ht="12.75">
      <c r="A96" s="17" t="s">
        <v>29</v>
      </c>
      <c r="B96" s="44" t="s">
        <v>108</v>
      </c>
      <c r="C96" s="80">
        <v>4.0000000000000002E-4</v>
      </c>
      <c r="D96" s="58">
        <f t="shared" si="1"/>
        <v>0</v>
      </c>
    </row>
    <row r="97" spans="1:4" ht="25.5">
      <c r="A97" s="17" t="s">
        <v>31</v>
      </c>
      <c r="B97" s="44" t="s">
        <v>109</v>
      </c>
      <c r="C97" s="80">
        <v>1.6000000000000001E-4</v>
      </c>
      <c r="D97" s="58">
        <f t="shared" si="1"/>
        <v>0</v>
      </c>
    </row>
    <row r="98" spans="1:4" ht="12.75">
      <c r="A98" s="17" t="s">
        <v>33</v>
      </c>
      <c r="B98" s="44" t="s">
        <v>110</v>
      </c>
      <c r="C98" s="80">
        <v>5.0000000000000001E-4</v>
      </c>
      <c r="D98" s="58">
        <f t="shared" si="1"/>
        <v>0</v>
      </c>
    </row>
    <row r="99" spans="1:4" ht="12.75">
      <c r="A99" s="17" t="s">
        <v>70</v>
      </c>
      <c r="B99" s="44" t="s">
        <v>111</v>
      </c>
      <c r="C99" s="80">
        <v>3.0000000000000001E-3</v>
      </c>
      <c r="D99" s="58">
        <f t="shared" si="1"/>
        <v>0</v>
      </c>
    </row>
    <row r="100" spans="1:4" ht="12.75">
      <c r="A100" s="157" t="s">
        <v>112</v>
      </c>
      <c r="B100" s="157"/>
      <c r="C100" s="74">
        <f>SUM(C94:C99)</f>
        <v>0.12286</v>
      </c>
      <c r="D100" s="75">
        <f>SUM(D94:D99)</f>
        <v>0</v>
      </c>
    </row>
    <row r="101" spans="1:4" ht="12.75">
      <c r="A101" s="17" t="s">
        <v>72</v>
      </c>
      <c r="B101" s="43" t="s">
        <v>113</v>
      </c>
      <c r="C101" s="57">
        <f>C55*C100</f>
        <v>4.1526680000000003E-2</v>
      </c>
      <c r="D101" s="58">
        <f>C101*D30</f>
        <v>0</v>
      </c>
    </row>
    <row r="102" spans="1:4" ht="12.75">
      <c r="A102" s="135" t="s">
        <v>114</v>
      </c>
      <c r="B102" s="135"/>
      <c r="C102" s="56">
        <f>C100+C101</f>
        <v>0.16438668000000001</v>
      </c>
      <c r="D102" s="50">
        <f>D100+D101</f>
        <v>0</v>
      </c>
    </row>
    <row r="103" spans="1:4" ht="12.75">
      <c r="A103" s="83"/>
      <c r="B103" s="84"/>
      <c r="C103" s="84"/>
      <c r="D103" s="84"/>
    </row>
    <row r="104" spans="1:4" ht="12.75">
      <c r="A104" s="139" t="s">
        <v>115</v>
      </c>
      <c r="B104" s="140"/>
      <c r="C104" s="140"/>
      <c r="D104" s="140"/>
    </row>
    <row r="105" spans="1:4" ht="26.25" customHeight="1">
      <c r="A105" s="87">
        <v>4</v>
      </c>
      <c r="B105" s="87" t="s">
        <v>116</v>
      </c>
      <c r="C105" s="87" t="s">
        <v>53</v>
      </c>
      <c r="D105" s="87" t="s">
        <v>44</v>
      </c>
    </row>
    <row r="106" spans="1:4" ht="12.75">
      <c r="A106" s="86" t="s">
        <v>104</v>
      </c>
      <c r="B106" s="46" t="s">
        <v>117</v>
      </c>
      <c r="C106" s="47">
        <v>0.14199999999999999</v>
      </c>
      <c r="D106" s="48">
        <f>D102</f>
        <v>0</v>
      </c>
    </row>
    <row r="107" spans="1:4" ht="12.75">
      <c r="A107" s="135" t="s">
        <v>118</v>
      </c>
      <c r="B107" s="135"/>
      <c r="C107" s="49" t="s">
        <v>89</v>
      </c>
      <c r="D107" s="50">
        <f>SUM(D106:D106)</f>
        <v>0</v>
      </c>
    </row>
    <row r="108" spans="1:4" ht="12.75">
      <c r="A108" s="83"/>
      <c r="B108" s="84"/>
      <c r="C108" s="84"/>
      <c r="D108" s="84"/>
    </row>
    <row r="109" spans="1:4" ht="12.75">
      <c r="A109" s="139" t="s">
        <v>119</v>
      </c>
      <c r="B109" s="140"/>
      <c r="C109" s="140"/>
      <c r="D109" s="140"/>
    </row>
    <row r="110" spans="1:4" ht="12.75">
      <c r="A110" s="101">
        <v>5</v>
      </c>
      <c r="B110" s="141" t="s">
        <v>120</v>
      </c>
      <c r="C110" s="141"/>
      <c r="D110" s="101" t="s">
        <v>44</v>
      </c>
    </row>
    <row r="111" spans="1:4" ht="12.75">
      <c r="A111" s="86" t="s">
        <v>25</v>
      </c>
      <c r="B111" s="142" t="s">
        <v>121</v>
      </c>
      <c r="C111" s="142"/>
      <c r="D111" s="81">
        <f>Insumos_uniformes_mot!F30</f>
        <v>0</v>
      </c>
    </row>
    <row r="112" spans="1:4" ht="12.75">
      <c r="A112" s="86" t="s">
        <v>27</v>
      </c>
      <c r="B112" s="142" t="s">
        <v>166</v>
      </c>
      <c r="C112" s="142"/>
      <c r="D112" s="81">
        <f>Insumos_uniformes_mot!F59</f>
        <v>0</v>
      </c>
    </row>
    <row r="113" spans="1:4" ht="12.75">
      <c r="A113" s="45"/>
      <c r="B113" s="135" t="s">
        <v>122</v>
      </c>
      <c r="C113" s="135"/>
      <c r="D113" s="50">
        <f>SUM(D111:D112)</f>
        <v>0</v>
      </c>
    </row>
    <row r="114" spans="1:4">
      <c r="A114" s="143" t="s">
        <v>123</v>
      </c>
      <c r="B114" s="144"/>
      <c r="C114" s="144"/>
      <c r="D114" s="144"/>
    </row>
    <row r="115" spans="1:4" ht="12.75">
      <c r="A115" s="145"/>
      <c r="B115" s="146"/>
      <c r="C115" s="146"/>
      <c r="D115" s="146"/>
    </row>
    <row r="116" spans="1:4" ht="12.75">
      <c r="A116" s="147" t="s">
        <v>124</v>
      </c>
      <c r="B116" s="147"/>
      <c r="C116" s="147"/>
      <c r="D116" s="147"/>
    </row>
    <row r="117" spans="1:4" ht="12.75">
      <c r="A117" s="87">
        <v>6</v>
      </c>
      <c r="B117" s="87" t="s">
        <v>125</v>
      </c>
      <c r="C117" s="87" t="s">
        <v>53</v>
      </c>
      <c r="D117" s="87" t="s">
        <v>44</v>
      </c>
    </row>
    <row r="118" spans="1:4" ht="12.75">
      <c r="A118" s="40" t="s">
        <v>25</v>
      </c>
      <c r="B118" s="59" t="s">
        <v>126</v>
      </c>
      <c r="C118" s="68">
        <v>0.05</v>
      </c>
      <c r="D118" s="60">
        <f>(D30+D75+D85+D107+D113)*C118</f>
        <v>0</v>
      </c>
    </row>
    <row r="119" spans="1:4" ht="12.75">
      <c r="A119" s="40" t="s">
        <v>27</v>
      </c>
      <c r="B119" s="59" t="s">
        <v>127</v>
      </c>
      <c r="C119" s="68">
        <v>7.0000000000000007E-2</v>
      </c>
      <c r="D119" s="60">
        <f>(D30+D75+D85+D107+D113+D118)*C119</f>
        <v>0</v>
      </c>
    </row>
    <row r="120" spans="1:4" ht="12.75">
      <c r="A120" s="40" t="s">
        <v>29</v>
      </c>
      <c r="B120" s="59" t="s">
        <v>128</v>
      </c>
      <c r="C120" s="61">
        <f>SUM(C121:C123)</f>
        <v>5.6499999999999995E-2</v>
      </c>
      <c r="D120" s="62">
        <f>((D135+D118+D119)/(1-C120))*C120</f>
        <v>0</v>
      </c>
    </row>
    <row r="121" spans="1:4" ht="12.75">
      <c r="A121" s="63"/>
      <c r="B121" s="59" t="s">
        <v>129</v>
      </c>
      <c r="C121" s="68">
        <v>6.4999999999999997E-3</v>
      </c>
      <c r="D121" s="60">
        <f>((D135+D118+D119)/(1-C120))*C121</f>
        <v>0</v>
      </c>
    </row>
    <row r="122" spans="1:4" ht="12.75">
      <c r="A122" s="63"/>
      <c r="B122" s="59" t="s">
        <v>130</v>
      </c>
      <c r="C122" s="68">
        <v>0.03</v>
      </c>
      <c r="D122" s="60">
        <f>((D135+D118+D119)/(1-C120))*C122</f>
        <v>0</v>
      </c>
    </row>
    <row r="123" spans="1:4" ht="12.75">
      <c r="A123" s="63"/>
      <c r="B123" s="59" t="s">
        <v>131</v>
      </c>
      <c r="C123" s="68">
        <v>0.02</v>
      </c>
      <c r="D123" s="60">
        <f>((D135+D118+D119)/(1-C120))*C123</f>
        <v>0</v>
      </c>
    </row>
    <row r="124" spans="1:4" ht="12.75">
      <c r="A124" s="45"/>
      <c r="B124" s="85" t="s">
        <v>132</v>
      </c>
      <c r="C124" s="56"/>
      <c r="D124" s="50">
        <f>D118+D119+D120</f>
        <v>0</v>
      </c>
    </row>
    <row r="125" spans="1:4" ht="12.75">
      <c r="A125" s="64" t="s">
        <v>133</v>
      </c>
      <c r="B125" s="65"/>
      <c r="C125" s="65"/>
    </row>
    <row r="126" spans="1:4" ht="12.75">
      <c r="A126" s="64" t="s">
        <v>134</v>
      </c>
    </row>
    <row r="127" spans="1:4"/>
    <row r="128" spans="1:4" ht="12.75">
      <c r="A128" s="147" t="s">
        <v>135</v>
      </c>
      <c r="B128" s="147"/>
      <c r="C128" s="147"/>
      <c r="D128" s="147"/>
    </row>
    <row r="129" spans="1:4" ht="12.75">
      <c r="A129" s="45"/>
      <c r="B129" s="138" t="s">
        <v>136</v>
      </c>
      <c r="C129" s="138"/>
      <c r="D129" s="87" t="s">
        <v>137</v>
      </c>
    </row>
    <row r="130" spans="1:4" ht="12.75">
      <c r="A130" s="66" t="s">
        <v>25</v>
      </c>
      <c r="B130" s="136" t="s">
        <v>138</v>
      </c>
      <c r="C130" s="136"/>
      <c r="D130" s="48">
        <f>D30</f>
        <v>0</v>
      </c>
    </row>
    <row r="131" spans="1:4" ht="12.75">
      <c r="A131" s="66" t="s">
        <v>27</v>
      </c>
      <c r="B131" s="136" t="s">
        <v>139</v>
      </c>
      <c r="C131" s="136"/>
      <c r="D131" s="48">
        <f>D75</f>
        <v>0</v>
      </c>
    </row>
    <row r="132" spans="1:4" ht="24" customHeight="1">
      <c r="A132" s="66" t="s">
        <v>29</v>
      </c>
      <c r="B132" s="136" t="s">
        <v>140</v>
      </c>
      <c r="C132" s="136"/>
      <c r="D132" s="48">
        <f>D85</f>
        <v>0</v>
      </c>
    </row>
    <row r="133" spans="1:4" ht="12.75">
      <c r="A133" s="17" t="s">
        <v>31</v>
      </c>
      <c r="B133" s="137" t="s">
        <v>141</v>
      </c>
      <c r="C133" s="137"/>
      <c r="D133" s="58">
        <f>D107</f>
        <v>0</v>
      </c>
    </row>
    <row r="134" spans="1:4" ht="12.75">
      <c r="A134" s="66" t="s">
        <v>33</v>
      </c>
      <c r="B134" s="136" t="s">
        <v>142</v>
      </c>
      <c r="C134" s="136"/>
      <c r="D134" s="48">
        <f>D113</f>
        <v>0</v>
      </c>
    </row>
    <row r="135" spans="1:4" ht="12.75">
      <c r="A135" s="135" t="s">
        <v>143</v>
      </c>
      <c r="B135" s="135"/>
      <c r="C135" s="135"/>
      <c r="D135" s="50">
        <f>SUM(D130:D134)</f>
        <v>0</v>
      </c>
    </row>
    <row r="136" spans="1:4" ht="24" customHeight="1">
      <c r="A136" s="66" t="s">
        <v>70</v>
      </c>
      <c r="B136" s="134" t="s">
        <v>144</v>
      </c>
      <c r="C136" s="134"/>
      <c r="D136" s="48">
        <f>D124</f>
        <v>0</v>
      </c>
    </row>
    <row r="137" spans="1:4" ht="12.75">
      <c r="A137" s="135" t="s">
        <v>145</v>
      </c>
      <c r="B137" s="135"/>
      <c r="C137" s="135"/>
      <c r="D137" s="50">
        <f>TRUNC((D135+D136),2)</f>
        <v>0</v>
      </c>
    </row>
    <row r="138" spans="1:4" ht="16.5" customHeight="1">
      <c r="A138" s="123" t="s">
        <v>24</v>
      </c>
      <c r="B138" s="123"/>
      <c r="C138" s="123"/>
      <c r="D138" s="123"/>
    </row>
    <row r="139" spans="1:4"/>
    <row r="140" spans="1:4" ht="16.5" customHeight="1"/>
    <row r="141" spans="1:4" ht="15.75" customHeight="1"/>
    <row r="142" spans="1:4" ht="14.25" customHeight="1">
      <c r="C142" s="67"/>
    </row>
    <row r="143" spans="1:4" ht="14.25" customHeight="1"/>
    <row r="144" spans="1:4"/>
    <row r="146"/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9:D69"/>
    <mergeCell ref="A70:D70"/>
    <mergeCell ref="A75:B75"/>
    <mergeCell ref="A77:D77"/>
    <mergeCell ref="A85:B85"/>
    <mergeCell ref="A86:D86"/>
    <mergeCell ref="A88:D88"/>
    <mergeCell ref="A90:D90"/>
    <mergeCell ref="A92:D92"/>
    <mergeCell ref="A100:B100"/>
    <mergeCell ref="A102:B102"/>
    <mergeCell ref="A68:D68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A67:B67"/>
    <mergeCell ref="C67:D67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7" max="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55"/>
  <sheetViews>
    <sheetView showGridLines="0" topLeftCell="A79" zoomScaleNormal="100" zoomScaleSheetLayoutView="100" workbookViewId="0">
      <selection activeCell="C49" sqref="C49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2"/>
      <c r="C1" s="12"/>
      <c r="D1" s="13"/>
    </row>
    <row r="2" spans="1:4" ht="12.75">
      <c r="A2" s="5" t="s">
        <v>1</v>
      </c>
      <c r="B2" s="14"/>
      <c r="C2" s="14"/>
      <c r="D2" s="15"/>
    </row>
    <row r="3" spans="1:4" ht="12.75">
      <c r="A3" s="5" t="s">
        <v>2</v>
      </c>
      <c r="B3" s="14"/>
      <c r="C3" s="14"/>
      <c r="D3" s="15"/>
    </row>
    <row r="4" spans="1:4" ht="12.75">
      <c r="A4" s="5" t="s">
        <v>3</v>
      </c>
      <c r="B4" s="14"/>
      <c r="C4" s="14"/>
      <c r="D4" s="15"/>
    </row>
    <row r="5" spans="1:4" ht="12.75">
      <c r="A5" s="5" t="s">
        <v>4</v>
      </c>
      <c r="B5" s="14"/>
      <c r="C5" s="14"/>
      <c r="D5" s="15"/>
    </row>
    <row r="6" spans="1:4">
      <c r="A6" s="14"/>
      <c r="B6" s="14"/>
      <c r="C6" s="14"/>
      <c r="D6" s="14"/>
    </row>
    <row r="7" spans="1:4" ht="12.75">
      <c r="A7" s="131" t="s">
        <v>5</v>
      </c>
      <c r="B7" s="131"/>
      <c r="C7" s="132" t="s">
        <v>232</v>
      </c>
      <c r="D7" s="132"/>
    </row>
    <row r="8" spans="1:4" ht="12.75">
      <c r="A8" s="131" t="s">
        <v>6</v>
      </c>
      <c r="B8" s="131"/>
      <c r="C8" s="133" t="s">
        <v>233</v>
      </c>
      <c r="D8" s="133"/>
    </row>
    <row r="9" spans="1:4"/>
    <row r="10" spans="1:4" ht="12.75">
      <c r="A10" s="16"/>
      <c r="B10" s="16"/>
      <c r="C10" s="16"/>
      <c r="D10" s="16"/>
    </row>
    <row r="11" spans="1:4" ht="12.75">
      <c r="A11" s="17" t="s">
        <v>25</v>
      </c>
      <c r="B11" s="137" t="s">
        <v>26</v>
      </c>
      <c r="C11" s="137"/>
      <c r="D11" s="18"/>
    </row>
    <row r="12" spans="1:4" ht="12.75">
      <c r="A12" s="17" t="s">
        <v>27</v>
      </c>
      <c r="B12" s="137" t="s">
        <v>28</v>
      </c>
      <c r="C12" s="137"/>
      <c r="D12" s="82" t="s">
        <v>146</v>
      </c>
    </row>
    <row r="13" spans="1:4" ht="12.75">
      <c r="A13" s="17" t="s">
        <v>29</v>
      </c>
      <c r="B13" s="137" t="s">
        <v>30</v>
      </c>
      <c r="C13" s="137"/>
      <c r="D13" s="19"/>
    </row>
    <row r="14" spans="1:4" ht="12.75">
      <c r="A14" s="17" t="s">
        <v>31</v>
      </c>
      <c r="B14" s="184" t="s">
        <v>32</v>
      </c>
      <c r="C14" s="185"/>
      <c r="D14" s="19"/>
    </row>
    <row r="15" spans="1:4" ht="12.75">
      <c r="A15" s="17" t="s">
        <v>33</v>
      </c>
      <c r="B15" s="137" t="s">
        <v>34</v>
      </c>
      <c r="C15" s="137"/>
      <c r="D15" s="17">
        <v>12</v>
      </c>
    </row>
    <row r="16" spans="1:4" ht="12.75">
      <c r="A16" s="22"/>
      <c r="B16" s="106"/>
      <c r="C16" s="106"/>
      <c r="D16" s="22"/>
    </row>
    <row r="17" spans="1:4" ht="12.75">
      <c r="A17" s="130" t="s">
        <v>35</v>
      </c>
      <c r="B17" s="130"/>
      <c r="C17" s="130"/>
      <c r="D17" s="130"/>
    </row>
    <row r="18" spans="1:4" ht="12.75">
      <c r="A18" s="178" t="s">
        <v>36</v>
      </c>
      <c r="B18" s="178"/>
      <c r="C18" s="178"/>
      <c r="D18" s="178"/>
    </row>
    <row r="19" spans="1:4" ht="12.75">
      <c r="A19" s="17">
        <v>1</v>
      </c>
      <c r="B19" s="137" t="s">
        <v>37</v>
      </c>
      <c r="C19" s="137"/>
      <c r="D19" s="17" t="s">
        <v>162</v>
      </c>
    </row>
    <row r="20" spans="1:4" ht="12.75">
      <c r="A20" s="17">
        <v>2</v>
      </c>
      <c r="B20" s="137" t="s">
        <v>38</v>
      </c>
      <c r="C20" s="137"/>
      <c r="D20" s="17" t="s">
        <v>163</v>
      </c>
    </row>
    <row r="21" spans="1:4" ht="12.75">
      <c r="A21" s="17">
        <v>3</v>
      </c>
      <c r="B21" s="137" t="s">
        <v>39</v>
      </c>
      <c r="C21" s="137"/>
      <c r="D21" s="120"/>
    </row>
    <row r="22" spans="1:4" ht="12.75">
      <c r="A22" s="17">
        <v>4</v>
      </c>
      <c r="B22" s="137" t="s">
        <v>40</v>
      </c>
      <c r="C22" s="137"/>
      <c r="D22" s="17" t="s">
        <v>162</v>
      </c>
    </row>
    <row r="23" spans="1:4" ht="12.75">
      <c r="A23" s="17">
        <v>5</v>
      </c>
      <c r="B23" s="137" t="s">
        <v>41</v>
      </c>
      <c r="C23" s="137"/>
      <c r="D23" s="18"/>
    </row>
    <row r="24" spans="1:4">
      <c r="A24" s="20"/>
      <c r="B24" s="20"/>
      <c r="C24" s="21"/>
      <c r="D24" s="20"/>
    </row>
    <row r="25" spans="1:4" ht="12.75" customHeight="1">
      <c r="A25" s="130" t="s">
        <v>42</v>
      </c>
      <c r="B25" s="130"/>
      <c r="C25" s="130"/>
      <c r="D25" s="130"/>
    </row>
    <row r="26" spans="1:4" ht="30" customHeight="1">
      <c r="A26" s="24">
        <v>1</v>
      </c>
      <c r="B26" s="178" t="s">
        <v>43</v>
      </c>
      <c r="C26" s="178"/>
      <c r="D26" s="24" t="s">
        <v>44</v>
      </c>
    </row>
    <row r="27" spans="1:4" ht="12.75">
      <c r="A27" s="86" t="s">
        <v>25</v>
      </c>
      <c r="B27" s="137" t="s">
        <v>45</v>
      </c>
      <c r="C27" s="137"/>
      <c r="D27" s="77">
        <f>'Motorista Sede SP'!D28/220</f>
        <v>0</v>
      </c>
    </row>
    <row r="28" spans="1:4" ht="12.75">
      <c r="A28" s="86" t="s">
        <v>27</v>
      </c>
      <c r="B28" s="44" t="s">
        <v>205</v>
      </c>
      <c r="C28" s="91">
        <v>0.7</v>
      </c>
      <c r="D28" s="77">
        <f>D27*C28</f>
        <v>0</v>
      </c>
    </row>
    <row r="29" spans="1:4" ht="12.75">
      <c r="A29" s="86" t="s">
        <v>29</v>
      </c>
      <c r="B29" s="137" t="s">
        <v>155</v>
      </c>
      <c r="C29" s="137"/>
      <c r="D29" s="77">
        <f>(D27+D28)/25*5</f>
        <v>0</v>
      </c>
    </row>
    <row r="30" spans="1:4" ht="12.75">
      <c r="A30" s="179" t="s">
        <v>47</v>
      </c>
      <c r="B30" s="180"/>
      <c r="C30" s="181"/>
      <c r="D30" s="26">
        <f>SUM(D27:D29)</f>
        <v>0</v>
      </c>
    </row>
    <row r="31" spans="1:4" ht="26.25" customHeight="1">
      <c r="A31" s="182" t="s">
        <v>48</v>
      </c>
      <c r="B31" s="183"/>
      <c r="C31" s="183"/>
      <c r="D31" s="183"/>
    </row>
    <row r="32" spans="1:4" ht="12.75">
      <c r="A32" s="166"/>
      <c r="B32" s="167"/>
      <c r="C32" s="167"/>
      <c r="D32" s="167"/>
    </row>
    <row r="33" spans="1:4" ht="12.75">
      <c r="A33" s="166" t="s">
        <v>49</v>
      </c>
      <c r="B33" s="167"/>
      <c r="C33" s="167"/>
      <c r="D33" s="167"/>
    </row>
    <row r="34" spans="1:4" ht="12.75">
      <c r="A34" s="166" t="s">
        <v>50</v>
      </c>
      <c r="B34" s="167"/>
      <c r="C34" s="167"/>
      <c r="D34" s="167"/>
    </row>
    <row r="35" spans="1:4" ht="25.5">
      <c r="A35" s="87" t="s">
        <v>51</v>
      </c>
      <c r="B35" s="87" t="s">
        <v>52</v>
      </c>
      <c r="C35" s="87" t="s">
        <v>53</v>
      </c>
      <c r="D35" s="87" t="s">
        <v>44</v>
      </c>
    </row>
    <row r="36" spans="1:4" ht="12.75">
      <c r="A36" s="27" t="s">
        <v>25</v>
      </c>
      <c r="B36" s="28" t="s">
        <v>54</v>
      </c>
      <c r="C36" s="29">
        <v>8.3299999999999999E-2</v>
      </c>
      <c r="D36" s="30">
        <f>C36*D30</f>
        <v>0</v>
      </c>
    </row>
    <row r="37" spans="1:4" ht="25.5">
      <c r="A37" s="69" t="s">
        <v>27</v>
      </c>
      <c r="B37" s="43" t="s">
        <v>55</v>
      </c>
      <c r="C37" s="70">
        <v>2.7799999999999998E-2</v>
      </c>
      <c r="D37" s="71">
        <f>D30*C37</f>
        <v>0</v>
      </c>
    </row>
    <row r="38" spans="1:4" ht="12.75">
      <c r="A38" s="135" t="s">
        <v>56</v>
      </c>
      <c r="B38" s="135"/>
      <c r="C38" s="31">
        <f>SUM(C36:C37)</f>
        <v>0.1111</v>
      </c>
      <c r="D38" s="32">
        <f>SUM(D36:D37)</f>
        <v>0</v>
      </c>
    </row>
    <row r="39" spans="1:4" ht="15" customHeight="1">
      <c r="A39" s="27" t="s">
        <v>29</v>
      </c>
      <c r="B39" s="28" t="s">
        <v>57</v>
      </c>
      <c r="C39" s="29">
        <v>3.2800000000000003E-2</v>
      </c>
      <c r="D39" s="30">
        <f>D30*C39</f>
        <v>0</v>
      </c>
    </row>
    <row r="40" spans="1:4" ht="24" customHeight="1">
      <c r="A40" s="135" t="s">
        <v>58</v>
      </c>
      <c r="B40" s="135"/>
      <c r="C40" s="31">
        <f>SUM(C38:C39)</f>
        <v>0.1439</v>
      </c>
      <c r="D40" s="32">
        <f>SUM(D38:D39)</f>
        <v>0</v>
      </c>
    </row>
    <row r="41" spans="1:4" ht="46.5" customHeight="1">
      <c r="A41" s="168" t="s">
        <v>59</v>
      </c>
      <c r="B41" s="169"/>
      <c r="C41" s="169"/>
      <c r="D41" s="170"/>
    </row>
    <row r="42" spans="1:4" ht="31.5" customHeight="1">
      <c r="A42" s="171" t="s">
        <v>60</v>
      </c>
      <c r="B42" s="172"/>
      <c r="C42" s="172"/>
      <c r="D42" s="173"/>
    </row>
    <row r="43" spans="1:4" ht="56.25" customHeight="1">
      <c r="A43" s="174" t="s">
        <v>61</v>
      </c>
      <c r="B43" s="175"/>
      <c r="C43" s="175"/>
      <c r="D43" s="176"/>
    </row>
    <row r="44" spans="1:4" ht="12.75" customHeight="1">
      <c r="A44" s="83"/>
      <c r="B44" s="84"/>
      <c r="C44" s="84"/>
      <c r="D44" s="84"/>
    </row>
    <row r="45" spans="1:4" ht="12.75">
      <c r="A45" s="139" t="s">
        <v>62</v>
      </c>
      <c r="B45" s="140"/>
      <c r="C45" s="140"/>
      <c r="D45" s="140"/>
    </row>
    <row r="46" spans="1:4" ht="26.25" customHeight="1">
      <c r="A46" s="33" t="s">
        <v>63</v>
      </c>
      <c r="B46" s="33" t="s">
        <v>64</v>
      </c>
      <c r="C46" s="33" t="s">
        <v>53</v>
      </c>
      <c r="D46" s="33" t="s">
        <v>44</v>
      </c>
    </row>
    <row r="47" spans="1:4" ht="12.75">
      <c r="A47" s="34" t="s">
        <v>25</v>
      </c>
      <c r="B47" s="35" t="s">
        <v>65</v>
      </c>
      <c r="C47" s="36">
        <f>[1]PARÂMETROS!B35</f>
        <v>0.2</v>
      </c>
      <c r="D47" s="37">
        <f>D30*C47</f>
        <v>0</v>
      </c>
    </row>
    <row r="48" spans="1:4" ht="12.75">
      <c r="A48" s="34" t="s">
        <v>27</v>
      </c>
      <c r="B48" s="35" t="s">
        <v>66</v>
      </c>
      <c r="C48" s="36">
        <f>[1]PARÂMETROS!B36</f>
        <v>2.5000000000000001E-2</v>
      </c>
      <c r="D48" s="37">
        <f>D30*C48</f>
        <v>0</v>
      </c>
    </row>
    <row r="49" spans="1:4" ht="12.75">
      <c r="A49" s="34" t="s">
        <v>29</v>
      </c>
      <c r="B49" s="35" t="s">
        <v>67</v>
      </c>
      <c r="C49" s="90"/>
      <c r="D49" s="78">
        <f>D30*C49</f>
        <v>0</v>
      </c>
    </row>
    <row r="50" spans="1:4" ht="53.25" customHeight="1">
      <c r="A50" s="34" t="s">
        <v>31</v>
      </c>
      <c r="B50" s="35" t="s">
        <v>68</v>
      </c>
      <c r="C50" s="36">
        <f>[1]PARÂMETROS!B38</f>
        <v>1.4999999999999999E-2</v>
      </c>
      <c r="D50" s="37">
        <f>D30*C50</f>
        <v>0</v>
      </c>
    </row>
    <row r="51" spans="1:4" ht="40.5" customHeight="1">
      <c r="A51" s="34" t="s">
        <v>33</v>
      </c>
      <c r="B51" s="35" t="s">
        <v>69</v>
      </c>
      <c r="C51" s="36">
        <f>[1]PARÂMETROS!B39</f>
        <v>0.01</v>
      </c>
      <c r="D51" s="37">
        <f>D30*C51</f>
        <v>0</v>
      </c>
    </row>
    <row r="52" spans="1:4" ht="51.75" customHeight="1">
      <c r="A52" s="34" t="s">
        <v>70</v>
      </c>
      <c r="B52" s="35" t="s">
        <v>71</v>
      </c>
      <c r="C52" s="36">
        <f>[1]PARÂMETROS!B40</f>
        <v>6.0000000000000001E-3</v>
      </c>
      <c r="D52" s="37">
        <f>D30*C52</f>
        <v>0</v>
      </c>
    </row>
    <row r="53" spans="1:4" ht="15" customHeight="1">
      <c r="A53" s="34" t="s">
        <v>72</v>
      </c>
      <c r="B53" s="35" t="s">
        <v>73</v>
      </c>
      <c r="C53" s="36">
        <f>[1]PARÂMETROS!B41</f>
        <v>2E-3</v>
      </c>
      <c r="D53" s="37">
        <f>D30*C53</f>
        <v>0</v>
      </c>
    </row>
    <row r="54" spans="1:4" ht="25.5" customHeight="1">
      <c r="A54" s="34" t="s">
        <v>74</v>
      </c>
      <c r="B54" s="35" t="s">
        <v>75</v>
      </c>
      <c r="C54" s="36">
        <f>[1]PARÂMETROS!B42</f>
        <v>0.08</v>
      </c>
      <c r="D54" s="37">
        <f>D30*C54</f>
        <v>0</v>
      </c>
    </row>
    <row r="55" spans="1:4" ht="17.25" customHeight="1">
      <c r="A55" s="177" t="s">
        <v>76</v>
      </c>
      <c r="B55" s="177"/>
      <c r="C55" s="38">
        <f>SUM(C47:C54)</f>
        <v>0.33800000000000002</v>
      </c>
      <c r="D55" s="39">
        <f>SUM(D47:D54)</f>
        <v>0</v>
      </c>
    </row>
    <row r="56" spans="1:4" ht="33.75" customHeight="1">
      <c r="A56" s="168" t="s">
        <v>77</v>
      </c>
      <c r="B56" s="169"/>
      <c r="C56" s="169"/>
      <c r="D56" s="170"/>
    </row>
    <row r="57" spans="1:4" ht="27.75" customHeight="1">
      <c r="A57" s="171" t="s">
        <v>78</v>
      </c>
      <c r="B57" s="172"/>
      <c r="C57" s="172"/>
      <c r="D57" s="173"/>
    </row>
    <row r="58" spans="1:4" ht="27.75" customHeight="1">
      <c r="A58" s="174" t="s">
        <v>79</v>
      </c>
      <c r="B58" s="175"/>
      <c r="C58" s="175"/>
      <c r="D58" s="176"/>
    </row>
    <row r="59" spans="1:4" ht="15" customHeight="1">
      <c r="A59" s="150"/>
      <c r="B59" s="151"/>
      <c r="C59" s="151"/>
      <c r="D59" s="151"/>
    </row>
    <row r="60" spans="1:4" ht="12.75">
      <c r="A60" s="139" t="s">
        <v>87</v>
      </c>
      <c r="B60" s="140"/>
      <c r="C60" s="140"/>
      <c r="D60" s="140"/>
    </row>
    <row r="61" spans="1:4" ht="12.75">
      <c r="A61" s="87">
        <v>2</v>
      </c>
      <c r="B61" s="87" t="s">
        <v>88</v>
      </c>
      <c r="C61" s="87" t="s">
        <v>53</v>
      </c>
      <c r="D61" s="87" t="s">
        <v>44</v>
      </c>
    </row>
    <row r="62" spans="1:4" ht="18" customHeight="1">
      <c r="A62" s="17" t="s">
        <v>51</v>
      </c>
      <c r="B62" s="44" t="s">
        <v>52</v>
      </c>
      <c r="C62" s="73">
        <f>C40</f>
        <v>0.1439</v>
      </c>
      <c r="D62" s="58">
        <f>D40</f>
        <v>0</v>
      </c>
    </row>
    <row r="63" spans="1:4" ht="14.25" customHeight="1">
      <c r="A63" s="17" t="s">
        <v>63</v>
      </c>
      <c r="B63" s="44" t="s">
        <v>64</v>
      </c>
      <c r="C63" s="73">
        <f>C55</f>
        <v>0.33800000000000002</v>
      </c>
      <c r="D63" s="58">
        <f>D55</f>
        <v>0</v>
      </c>
    </row>
    <row r="64" spans="1:4" ht="15.75" customHeight="1">
      <c r="A64" s="135" t="s">
        <v>90</v>
      </c>
      <c r="B64" s="135"/>
      <c r="C64" s="49" t="s">
        <v>89</v>
      </c>
      <c r="D64" s="50">
        <f>SUM(D62:D63)</f>
        <v>0</v>
      </c>
    </row>
    <row r="65" spans="1:4">
      <c r="A65" s="51"/>
      <c r="B65" s="52"/>
      <c r="C65" s="52"/>
      <c r="D65" s="52"/>
    </row>
    <row r="66" spans="1:4" ht="15" customHeight="1">
      <c r="A66" s="51"/>
      <c r="B66" s="52"/>
      <c r="C66" s="52"/>
      <c r="D66" s="52"/>
    </row>
    <row r="67" spans="1:4" ht="27" customHeight="1">
      <c r="A67" s="139" t="s">
        <v>91</v>
      </c>
      <c r="B67" s="140"/>
      <c r="C67" s="140"/>
      <c r="D67" s="140"/>
    </row>
    <row r="68" spans="1:4" ht="12.75">
      <c r="A68" s="87">
        <v>3</v>
      </c>
      <c r="B68" s="87" t="s">
        <v>92</v>
      </c>
      <c r="C68" s="87" t="s">
        <v>53</v>
      </c>
      <c r="D68" s="87" t="s">
        <v>44</v>
      </c>
    </row>
    <row r="69" spans="1:4" ht="29.25" customHeight="1">
      <c r="A69" s="17" t="s">
        <v>25</v>
      </c>
      <c r="B69" s="44" t="s">
        <v>93</v>
      </c>
      <c r="C69" s="53">
        <v>4.1999999999999997E-3</v>
      </c>
      <c r="D69" s="58">
        <f t="shared" ref="D69:D74" si="0">D$30*C69</f>
        <v>0</v>
      </c>
    </row>
    <row r="70" spans="1:4" ht="37.5">
      <c r="A70" s="17" t="s">
        <v>27</v>
      </c>
      <c r="B70" s="44" t="s">
        <v>94</v>
      </c>
      <c r="C70" s="53">
        <f>C69*C54</f>
        <v>3.3599999999999998E-4</v>
      </c>
      <c r="D70" s="58">
        <f t="shared" si="0"/>
        <v>0</v>
      </c>
    </row>
    <row r="71" spans="1:4" ht="62.25">
      <c r="A71" s="17" t="s">
        <v>29</v>
      </c>
      <c r="B71" s="44" t="s">
        <v>95</v>
      </c>
      <c r="C71" s="53">
        <f>40%*C55*C69</f>
        <v>5.6784000000000001E-4</v>
      </c>
      <c r="D71" s="58">
        <f t="shared" si="0"/>
        <v>0</v>
      </c>
    </row>
    <row r="72" spans="1:4" ht="12.75">
      <c r="A72" s="17" t="s">
        <v>31</v>
      </c>
      <c r="B72" s="44" t="s">
        <v>96</v>
      </c>
      <c r="C72" s="53">
        <v>1.9400000000000001E-2</v>
      </c>
      <c r="D72" s="58">
        <f t="shared" si="0"/>
        <v>0</v>
      </c>
    </row>
    <row r="73" spans="1:4" ht="62.25">
      <c r="A73" s="17" t="s">
        <v>33</v>
      </c>
      <c r="B73" s="44" t="s">
        <v>97</v>
      </c>
      <c r="C73" s="53">
        <f>C55*C72</f>
        <v>6.5572000000000009E-3</v>
      </c>
      <c r="D73" s="58">
        <f t="shared" si="0"/>
        <v>0</v>
      </c>
    </row>
    <row r="74" spans="1:4" ht="62.25">
      <c r="A74" s="17" t="s">
        <v>70</v>
      </c>
      <c r="B74" s="44" t="s">
        <v>98</v>
      </c>
      <c r="C74" s="53">
        <f>40%*C55*C72</f>
        <v>2.6228800000000002E-3</v>
      </c>
      <c r="D74" s="58">
        <f t="shared" si="0"/>
        <v>0</v>
      </c>
    </row>
    <row r="75" spans="1:4" ht="12.75">
      <c r="A75" s="135" t="s">
        <v>99</v>
      </c>
      <c r="B75" s="135"/>
      <c r="C75" s="54">
        <f>SUM(C69:C74)</f>
        <v>3.3683919999999999E-2</v>
      </c>
      <c r="D75" s="50">
        <f>SUM(D69:D74)</f>
        <v>0</v>
      </c>
    </row>
    <row r="76" spans="1:4" ht="60" customHeight="1">
      <c r="A76" s="152" t="s">
        <v>100</v>
      </c>
      <c r="B76" s="153"/>
      <c r="C76" s="153"/>
      <c r="D76" s="153"/>
    </row>
    <row r="77" spans="1:4" ht="15" customHeight="1">
      <c r="A77" s="166"/>
      <c r="B77" s="167"/>
      <c r="C77" s="167"/>
      <c r="D77" s="167"/>
    </row>
    <row r="78" spans="1:4" ht="13.5" customHeight="1">
      <c r="A78" s="147" t="s">
        <v>124</v>
      </c>
      <c r="B78" s="147"/>
      <c r="C78" s="147"/>
      <c r="D78" s="147"/>
    </row>
    <row r="79" spans="1:4" ht="19.5" customHeight="1">
      <c r="A79" s="87">
        <v>6</v>
      </c>
      <c r="B79" s="87" t="s">
        <v>125</v>
      </c>
      <c r="C79" s="87" t="s">
        <v>53</v>
      </c>
      <c r="D79" s="87" t="s">
        <v>44</v>
      </c>
    </row>
    <row r="80" spans="1:4" ht="15" customHeight="1">
      <c r="A80" s="40" t="s">
        <v>25</v>
      </c>
      <c r="B80" s="59" t="s">
        <v>126</v>
      </c>
      <c r="C80" s="68">
        <v>0.05</v>
      </c>
      <c r="D80" s="60">
        <f>(D30+D64+D75)*C80</f>
        <v>0</v>
      </c>
    </row>
    <row r="81" spans="1:4" ht="15" customHeight="1">
      <c r="A81" s="40" t="s">
        <v>27</v>
      </c>
      <c r="B81" s="59" t="s">
        <v>127</v>
      </c>
      <c r="C81" s="68">
        <v>7.0000000000000007E-2</v>
      </c>
      <c r="D81" s="60">
        <f>(D30+D64+D75+D80)*C81</f>
        <v>0</v>
      </c>
    </row>
    <row r="82" spans="1:4" ht="15" customHeight="1">
      <c r="A82" s="40" t="s">
        <v>29</v>
      </c>
      <c r="B82" s="59" t="s">
        <v>128</v>
      </c>
      <c r="C82" s="61">
        <f>SUM(C83:C85)</f>
        <v>5.6499999999999995E-2</v>
      </c>
      <c r="D82" s="62">
        <f>((D95+D80+D81)/(1-C82))*C82</f>
        <v>0</v>
      </c>
    </row>
    <row r="83" spans="1:4" ht="15" customHeight="1">
      <c r="A83" s="63"/>
      <c r="B83" s="59" t="s">
        <v>129</v>
      </c>
      <c r="C83" s="68">
        <v>6.4999999999999997E-3</v>
      </c>
      <c r="D83" s="60">
        <f>((D95+D80+D81)/(1-C82))*C83</f>
        <v>0</v>
      </c>
    </row>
    <row r="84" spans="1:4" ht="15" customHeight="1">
      <c r="A84" s="63"/>
      <c r="B84" s="59" t="s">
        <v>130</v>
      </c>
      <c r="C84" s="68">
        <v>0.03</v>
      </c>
      <c r="D84" s="60">
        <f>((D95+D80+D81)/(1-C82))*C84</f>
        <v>0</v>
      </c>
    </row>
    <row r="85" spans="1:4" ht="15" customHeight="1">
      <c r="A85" s="63"/>
      <c r="B85" s="59" t="s">
        <v>131</v>
      </c>
      <c r="C85" s="68">
        <v>0.02</v>
      </c>
      <c r="D85" s="60">
        <f>((D95+D80+D81)/(1-C82))*C85</f>
        <v>0</v>
      </c>
    </row>
    <row r="86" spans="1:4" ht="20.25" customHeight="1">
      <c r="A86" s="45"/>
      <c r="B86" s="85" t="s">
        <v>132</v>
      </c>
      <c r="C86" s="56"/>
      <c r="D86" s="50">
        <f>D80+D81+D82</f>
        <v>0</v>
      </c>
    </row>
    <row r="87" spans="1:4" ht="14.25" customHeight="1">
      <c r="A87" s="64" t="s">
        <v>133</v>
      </c>
      <c r="B87" s="65"/>
      <c r="C87" s="65"/>
    </row>
    <row r="88" spans="1:4" ht="18.75" customHeight="1">
      <c r="A88" s="64" t="s">
        <v>134</v>
      </c>
    </row>
    <row r="89" spans="1:4"/>
    <row r="90" spans="1:4" ht="18" customHeight="1">
      <c r="A90" s="147" t="s">
        <v>135</v>
      </c>
      <c r="B90" s="147"/>
      <c r="C90" s="147"/>
      <c r="D90" s="147"/>
    </row>
    <row r="91" spans="1:4" ht="12.75">
      <c r="A91" s="45"/>
      <c r="B91" s="138" t="s">
        <v>136</v>
      </c>
      <c r="C91" s="138"/>
      <c r="D91" s="87" t="s">
        <v>137</v>
      </c>
    </row>
    <row r="92" spans="1:4" ht="18.75" customHeight="1">
      <c r="A92" s="17" t="s">
        <v>25</v>
      </c>
      <c r="B92" s="136" t="s">
        <v>138</v>
      </c>
      <c r="C92" s="136"/>
      <c r="D92" s="48">
        <f>D30</f>
        <v>0</v>
      </c>
    </row>
    <row r="93" spans="1:4" ht="19.5" customHeight="1">
      <c r="A93" s="17" t="s">
        <v>27</v>
      </c>
      <c r="B93" s="136" t="s">
        <v>139</v>
      </c>
      <c r="C93" s="136"/>
      <c r="D93" s="48">
        <f>D64</f>
        <v>0</v>
      </c>
    </row>
    <row r="94" spans="1:4" ht="12.75" customHeight="1">
      <c r="A94" s="66" t="s">
        <v>29</v>
      </c>
      <c r="B94" s="136" t="s">
        <v>140</v>
      </c>
      <c r="C94" s="136"/>
      <c r="D94" s="48">
        <f>D75</f>
        <v>0</v>
      </c>
    </row>
    <row r="95" spans="1:4" ht="12.75">
      <c r="A95" s="135" t="s">
        <v>143</v>
      </c>
      <c r="B95" s="135"/>
      <c r="C95" s="135"/>
      <c r="D95" s="50">
        <f>SUM(D92:D94)</f>
        <v>0</v>
      </c>
    </row>
    <row r="96" spans="1:4" ht="12.75">
      <c r="A96" s="66" t="s">
        <v>70</v>
      </c>
      <c r="B96" s="134" t="s">
        <v>144</v>
      </c>
      <c r="C96" s="134"/>
      <c r="D96" s="48">
        <f>D86</f>
        <v>0</v>
      </c>
    </row>
    <row r="97" spans="1:4" ht="12.75" customHeight="1">
      <c r="A97" s="135" t="s">
        <v>145</v>
      </c>
      <c r="B97" s="135"/>
      <c r="C97" s="135"/>
      <c r="D97" s="50">
        <f>TRUNC((D95+D96),2)</f>
        <v>0</v>
      </c>
    </row>
    <row r="98" spans="1:4">
      <c r="A98" s="123" t="s">
        <v>24</v>
      </c>
      <c r="B98" s="123"/>
      <c r="C98" s="123"/>
      <c r="D98" s="123"/>
    </row>
    <row r="99" spans="1:4"/>
    <row r="100" spans="1:4"/>
    <row r="101" spans="1:4"/>
    <row r="102" spans="1:4">
      <c r="C102" s="67"/>
    </row>
    <row r="103" spans="1:4"/>
    <row r="104" spans="1:4" ht="26.25" customHeight="1"/>
    <row r="105" spans="1:4"/>
    <row r="106" spans="1:4"/>
    <row r="107" spans="1:4"/>
    <row r="108" spans="1:4"/>
    <row r="109" spans="1:4"/>
    <row r="110" spans="1:4"/>
    <row r="111" spans="1:4"/>
    <row r="112" spans="1:4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 ht="24" customHeight="1"/>
    <row r="132"/>
    <row r="133"/>
    <row r="134"/>
    <row r="135" ht="24" customHeight="1"/>
    <row r="136"/>
    <row r="137" ht="16.5" customHeight="1"/>
    <row r="138"/>
    <row r="139" ht="16.5" customHeight="1"/>
    <row r="140" ht="15.75" customHeight="1"/>
    <row r="141" ht="14.25" customHeight="1"/>
    <row r="142" ht="14.25" customHeight="1"/>
    <row r="143"/>
    <row r="145"/>
    <row r="146"/>
    <row r="147"/>
    <row r="148"/>
    <row r="149"/>
    <row r="150"/>
    <row r="151"/>
    <row r="152"/>
    <row r="153"/>
    <row r="154"/>
    <row r="155"/>
  </sheetData>
  <sheetProtection formatCells="0" formatColumns="0" formatRows="0" insertColumns="0" insertRows="0"/>
  <mergeCells count="52">
    <mergeCell ref="A97:C97"/>
    <mergeCell ref="A98:D98"/>
    <mergeCell ref="A77:D77"/>
    <mergeCell ref="B93:C93"/>
    <mergeCell ref="B94:C94"/>
    <mergeCell ref="A95:C95"/>
    <mergeCell ref="B96:C96"/>
    <mergeCell ref="A78:D78"/>
    <mergeCell ref="A90:D90"/>
    <mergeCell ref="B91:C91"/>
    <mergeCell ref="B92:C92"/>
    <mergeCell ref="A76:D76"/>
    <mergeCell ref="A45:D45"/>
    <mergeCell ref="A55:B55"/>
    <mergeCell ref="A56:D56"/>
    <mergeCell ref="A57:D57"/>
    <mergeCell ref="A58:D58"/>
    <mergeCell ref="A59:D59"/>
    <mergeCell ref="A60:D60"/>
    <mergeCell ref="A64:B64"/>
    <mergeCell ref="A67:D67"/>
    <mergeCell ref="A75:B75"/>
    <mergeCell ref="A43:D43"/>
    <mergeCell ref="B27:C27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25:D25"/>
    <mergeCell ref="B26:C26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43" max="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55"/>
  <sheetViews>
    <sheetView showGridLines="0" zoomScaleNormal="100" zoomScaleSheetLayoutView="100" workbookViewId="0">
      <selection activeCell="C49" sqref="C49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2"/>
      <c r="C1" s="12"/>
      <c r="D1" s="13"/>
    </row>
    <row r="2" spans="1:4" ht="12.75">
      <c r="A2" s="5" t="s">
        <v>1</v>
      </c>
      <c r="B2" s="14"/>
      <c r="C2" s="14"/>
      <c r="D2" s="15"/>
    </row>
    <row r="3" spans="1:4" ht="12.75">
      <c r="A3" s="5" t="s">
        <v>2</v>
      </c>
      <c r="B3" s="14"/>
      <c r="C3" s="14"/>
      <c r="D3" s="15"/>
    </row>
    <row r="4" spans="1:4" ht="12.75">
      <c r="A4" s="5" t="s">
        <v>3</v>
      </c>
      <c r="B4" s="14"/>
      <c r="C4" s="14"/>
      <c r="D4" s="15"/>
    </row>
    <row r="5" spans="1:4" ht="12.75">
      <c r="A5" s="5" t="s">
        <v>4</v>
      </c>
      <c r="B5" s="14"/>
      <c r="C5" s="14"/>
      <c r="D5" s="15"/>
    </row>
    <row r="6" spans="1:4">
      <c r="A6" s="14"/>
      <c r="B6" s="14"/>
      <c r="C6" s="14"/>
      <c r="D6" s="14"/>
    </row>
    <row r="7" spans="1:4" ht="12.75">
      <c r="A7" s="131" t="s">
        <v>5</v>
      </c>
      <c r="B7" s="131"/>
      <c r="C7" s="132" t="s">
        <v>232</v>
      </c>
      <c r="D7" s="132"/>
    </row>
    <row r="8" spans="1:4" ht="12.75">
      <c r="A8" s="131" t="s">
        <v>6</v>
      </c>
      <c r="B8" s="131"/>
      <c r="C8" s="133" t="s">
        <v>233</v>
      </c>
      <c r="D8" s="133"/>
    </row>
    <row r="9" spans="1:4"/>
    <row r="10" spans="1:4" ht="12.75">
      <c r="A10" s="16"/>
      <c r="B10" s="16"/>
      <c r="C10" s="16"/>
      <c r="D10" s="16"/>
    </row>
    <row r="11" spans="1:4" ht="12.75">
      <c r="A11" s="17" t="s">
        <v>25</v>
      </c>
      <c r="B11" s="137" t="s">
        <v>26</v>
      </c>
      <c r="C11" s="137"/>
      <c r="D11" s="18"/>
    </row>
    <row r="12" spans="1:4" ht="12.75">
      <c r="A12" s="17" t="s">
        <v>27</v>
      </c>
      <c r="B12" s="137" t="s">
        <v>28</v>
      </c>
      <c r="C12" s="137"/>
      <c r="D12" s="82" t="s">
        <v>146</v>
      </c>
    </row>
    <row r="13" spans="1:4" ht="12.75">
      <c r="A13" s="17" t="s">
        <v>29</v>
      </c>
      <c r="B13" s="137" t="s">
        <v>30</v>
      </c>
      <c r="C13" s="137"/>
      <c r="D13" s="19"/>
    </row>
    <row r="14" spans="1:4" ht="12.75">
      <c r="A14" s="17" t="s">
        <v>31</v>
      </c>
      <c r="B14" s="184" t="s">
        <v>32</v>
      </c>
      <c r="C14" s="185"/>
      <c r="D14" s="19"/>
    </row>
    <row r="15" spans="1:4" ht="12.75">
      <c r="A15" s="17" t="s">
        <v>33</v>
      </c>
      <c r="B15" s="137" t="s">
        <v>34</v>
      </c>
      <c r="C15" s="137"/>
      <c r="D15" s="17">
        <v>12</v>
      </c>
    </row>
    <row r="16" spans="1:4" ht="12.75">
      <c r="A16" s="22"/>
      <c r="B16" s="106"/>
      <c r="C16" s="106"/>
      <c r="D16" s="22"/>
    </row>
    <row r="17" spans="1:4" ht="12.75">
      <c r="A17" s="130" t="s">
        <v>35</v>
      </c>
      <c r="B17" s="130"/>
      <c r="C17" s="130"/>
      <c r="D17" s="130"/>
    </row>
    <row r="18" spans="1:4" ht="12.75">
      <c r="A18" s="178" t="s">
        <v>36</v>
      </c>
      <c r="B18" s="178"/>
      <c r="C18" s="178"/>
      <c r="D18" s="178"/>
    </row>
    <row r="19" spans="1:4" ht="12.75">
      <c r="A19" s="17">
        <v>1</v>
      </c>
      <c r="B19" s="137" t="s">
        <v>37</v>
      </c>
      <c r="C19" s="137"/>
      <c r="D19" s="17" t="s">
        <v>162</v>
      </c>
    </row>
    <row r="20" spans="1:4" ht="12.75">
      <c r="A20" s="17">
        <v>2</v>
      </c>
      <c r="B20" s="137" t="s">
        <v>38</v>
      </c>
      <c r="C20" s="137"/>
      <c r="D20" s="17" t="s">
        <v>163</v>
      </c>
    </row>
    <row r="21" spans="1:4" ht="12.75">
      <c r="A21" s="17">
        <v>3</v>
      </c>
      <c r="B21" s="137" t="s">
        <v>39</v>
      </c>
      <c r="C21" s="137"/>
      <c r="D21" s="120"/>
    </row>
    <row r="22" spans="1:4" ht="12.75">
      <c r="A22" s="17">
        <v>4</v>
      </c>
      <c r="B22" s="137" t="s">
        <v>40</v>
      </c>
      <c r="C22" s="137"/>
      <c r="D22" s="17" t="s">
        <v>162</v>
      </c>
    </row>
    <row r="23" spans="1:4" ht="12.75">
      <c r="A23" s="17">
        <v>5</v>
      </c>
      <c r="B23" s="137" t="s">
        <v>41</v>
      </c>
      <c r="C23" s="137"/>
      <c r="D23" s="18"/>
    </row>
    <row r="24" spans="1:4" ht="12.75">
      <c r="A24" s="22"/>
      <c r="B24" s="106"/>
      <c r="C24" s="106"/>
      <c r="D24" s="107"/>
    </row>
    <row r="25" spans="1:4" ht="12.75" customHeight="1">
      <c r="A25" s="130" t="s">
        <v>42</v>
      </c>
      <c r="B25" s="130"/>
      <c r="C25" s="130"/>
      <c r="D25" s="130"/>
    </row>
    <row r="26" spans="1:4" ht="30" customHeight="1">
      <c r="A26" s="24">
        <v>1</v>
      </c>
      <c r="B26" s="178" t="s">
        <v>43</v>
      </c>
      <c r="C26" s="178"/>
      <c r="D26" s="24" t="s">
        <v>44</v>
      </c>
    </row>
    <row r="27" spans="1:4" ht="12.75">
      <c r="A27" s="86" t="s">
        <v>25</v>
      </c>
      <c r="B27" s="137" t="s">
        <v>45</v>
      </c>
      <c r="C27" s="137"/>
      <c r="D27" s="77">
        <f>'Motorista Sede SP'!D28/220</f>
        <v>0</v>
      </c>
    </row>
    <row r="28" spans="1:4" ht="12.75">
      <c r="A28" s="86" t="s">
        <v>27</v>
      </c>
      <c r="B28" s="44" t="s">
        <v>207</v>
      </c>
      <c r="C28" s="91">
        <v>1</v>
      </c>
      <c r="D28" s="77">
        <f>D27*C28</f>
        <v>0</v>
      </c>
    </row>
    <row r="29" spans="1:4" ht="12.75">
      <c r="A29" s="86" t="s">
        <v>29</v>
      </c>
      <c r="B29" s="137" t="s">
        <v>155</v>
      </c>
      <c r="C29" s="137"/>
      <c r="D29" s="77">
        <f>(D27+D28)/25*5</f>
        <v>0</v>
      </c>
    </row>
    <row r="30" spans="1:4" ht="12.75">
      <c r="A30" s="179" t="s">
        <v>47</v>
      </c>
      <c r="B30" s="180"/>
      <c r="C30" s="181"/>
      <c r="D30" s="26">
        <f>SUM(D27:D29)</f>
        <v>0</v>
      </c>
    </row>
    <row r="31" spans="1:4" ht="26.25" customHeight="1">
      <c r="A31" s="182" t="s">
        <v>48</v>
      </c>
      <c r="B31" s="183"/>
      <c r="C31" s="183"/>
      <c r="D31" s="183"/>
    </row>
    <row r="32" spans="1:4" ht="12.75">
      <c r="A32" s="166"/>
      <c r="B32" s="167"/>
      <c r="C32" s="167"/>
      <c r="D32" s="167"/>
    </row>
    <row r="33" spans="1:4" ht="12.75">
      <c r="A33" s="166" t="s">
        <v>49</v>
      </c>
      <c r="B33" s="167"/>
      <c r="C33" s="167"/>
      <c r="D33" s="167"/>
    </row>
    <row r="34" spans="1:4" ht="12.75">
      <c r="A34" s="166" t="s">
        <v>50</v>
      </c>
      <c r="B34" s="167"/>
      <c r="C34" s="167"/>
      <c r="D34" s="167"/>
    </row>
    <row r="35" spans="1:4" ht="25.5">
      <c r="A35" s="87" t="s">
        <v>51</v>
      </c>
      <c r="B35" s="87" t="s">
        <v>52</v>
      </c>
      <c r="C35" s="87" t="s">
        <v>53</v>
      </c>
      <c r="D35" s="87" t="s">
        <v>44</v>
      </c>
    </row>
    <row r="36" spans="1:4" ht="12.75">
      <c r="A36" s="27" t="s">
        <v>25</v>
      </c>
      <c r="B36" s="28" t="s">
        <v>54</v>
      </c>
      <c r="C36" s="29">
        <v>8.3299999999999999E-2</v>
      </c>
      <c r="D36" s="30">
        <f>C36*D30</f>
        <v>0</v>
      </c>
    </row>
    <row r="37" spans="1:4" ht="25.5">
      <c r="A37" s="69" t="s">
        <v>27</v>
      </c>
      <c r="B37" s="43" t="s">
        <v>55</v>
      </c>
      <c r="C37" s="70">
        <v>2.7799999999999998E-2</v>
      </c>
      <c r="D37" s="71">
        <f>D30*C37</f>
        <v>0</v>
      </c>
    </row>
    <row r="38" spans="1:4" ht="12.75">
      <c r="A38" s="135" t="s">
        <v>56</v>
      </c>
      <c r="B38" s="135"/>
      <c r="C38" s="31">
        <f>SUM(C36:C37)</f>
        <v>0.1111</v>
      </c>
      <c r="D38" s="32">
        <f>SUM(D36:D37)</f>
        <v>0</v>
      </c>
    </row>
    <row r="39" spans="1:4" ht="15" customHeight="1">
      <c r="A39" s="27" t="s">
        <v>29</v>
      </c>
      <c r="B39" s="28" t="s">
        <v>57</v>
      </c>
      <c r="C39" s="29">
        <v>3.2800000000000003E-2</v>
      </c>
      <c r="D39" s="30">
        <f>D30*C39</f>
        <v>0</v>
      </c>
    </row>
    <row r="40" spans="1:4" ht="24" customHeight="1">
      <c r="A40" s="135" t="s">
        <v>58</v>
      </c>
      <c r="B40" s="135"/>
      <c r="C40" s="31">
        <f>SUM(C38:C39)</f>
        <v>0.1439</v>
      </c>
      <c r="D40" s="32">
        <f>SUM(D38:D39)</f>
        <v>0</v>
      </c>
    </row>
    <row r="41" spans="1:4" ht="46.5" customHeight="1">
      <c r="A41" s="168" t="s">
        <v>59</v>
      </c>
      <c r="B41" s="169"/>
      <c r="C41" s="169"/>
      <c r="D41" s="170"/>
    </row>
    <row r="42" spans="1:4" ht="31.5" customHeight="1">
      <c r="A42" s="171" t="s">
        <v>60</v>
      </c>
      <c r="B42" s="172"/>
      <c r="C42" s="172"/>
      <c r="D42" s="173"/>
    </row>
    <row r="43" spans="1:4" ht="56.25" customHeight="1">
      <c r="A43" s="174" t="s">
        <v>61</v>
      </c>
      <c r="B43" s="175"/>
      <c r="C43" s="175"/>
      <c r="D43" s="176"/>
    </row>
    <row r="44" spans="1:4" ht="12.75" customHeight="1">
      <c r="A44" s="83"/>
      <c r="B44" s="84"/>
      <c r="C44" s="84"/>
      <c r="D44" s="84"/>
    </row>
    <row r="45" spans="1:4" ht="12.75">
      <c r="A45" s="139" t="s">
        <v>62</v>
      </c>
      <c r="B45" s="140"/>
      <c r="C45" s="140"/>
      <c r="D45" s="140"/>
    </row>
    <row r="46" spans="1:4" ht="26.25" customHeight="1">
      <c r="A46" s="33" t="s">
        <v>63</v>
      </c>
      <c r="B46" s="33" t="s">
        <v>64</v>
      </c>
      <c r="C46" s="33" t="s">
        <v>53</v>
      </c>
      <c r="D46" s="33" t="s">
        <v>44</v>
      </c>
    </row>
    <row r="47" spans="1:4" ht="12.75">
      <c r="A47" s="34" t="s">
        <v>25</v>
      </c>
      <c r="B47" s="35" t="s">
        <v>65</v>
      </c>
      <c r="C47" s="36">
        <f>[1]PARÂMETROS!B35</f>
        <v>0.2</v>
      </c>
      <c r="D47" s="37">
        <f>D30*C47</f>
        <v>0</v>
      </c>
    </row>
    <row r="48" spans="1:4" ht="12.75">
      <c r="A48" s="34" t="s">
        <v>27</v>
      </c>
      <c r="B48" s="35" t="s">
        <v>66</v>
      </c>
      <c r="C48" s="36">
        <f>[1]PARÂMETROS!B36</f>
        <v>2.5000000000000001E-2</v>
      </c>
      <c r="D48" s="37">
        <f>D30*C48</f>
        <v>0</v>
      </c>
    </row>
    <row r="49" spans="1:4" ht="12.75">
      <c r="A49" s="34" t="s">
        <v>29</v>
      </c>
      <c r="B49" s="35" t="s">
        <v>67</v>
      </c>
      <c r="C49" s="90"/>
      <c r="D49" s="78">
        <f>D30*C49</f>
        <v>0</v>
      </c>
    </row>
    <row r="50" spans="1:4" ht="53.25" customHeight="1">
      <c r="A50" s="34" t="s">
        <v>31</v>
      </c>
      <c r="B50" s="35" t="s">
        <v>68</v>
      </c>
      <c r="C50" s="36">
        <f>[1]PARÂMETROS!B38</f>
        <v>1.4999999999999999E-2</v>
      </c>
      <c r="D50" s="37">
        <f>D30*C50</f>
        <v>0</v>
      </c>
    </row>
    <row r="51" spans="1:4" ht="40.5" customHeight="1">
      <c r="A51" s="34" t="s">
        <v>33</v>
      </c>
      <c r="B51" s="35" t="s">
        <v>69</v>
      </c>
      <c r="C51" s="36">
        <f>[1]PARÂMETROS!B39</f>
        <v>0.01</v>
      </c>
      <c r="D51" s="37">
        <f>D30*C51</f>
        <v>0</v>
      </c>
    </row>
    <row r="52" spans="1:4" ht="51.75" customHeight="1">
      <c r="A52" s="34" t="s">
        <v>70</v>
      </c>
      <c r="B52" s="35" t="s">
        <v>71</v>
      </c>
      <c r="C52" s="36">
        <f>[1]PARÂMETROS!B40</f>
        <v>6.0000000000000001E-3</v>
      </c>
      <c r="D52" s="37">
        <f>D30*C52</f>
        <v>0</v>
      </c>
    </row>
    <row r="53" spans="1:4" ht="15" customHeight="1">
      <c r="A53" s="34" t="s">
        <v>72</v>
      </c>
      <c r="B53" s="35" t="s">
        <v>73</v>
      </c>
      <c r="C53" s="36">
        <f>[1]PARÂMETROS!B41</f>
        <v>2E-3</v>
      </c>
      <c r="D53" s="37">
        <f>D30*C53</f>
        <v>0</v>
      </c>
    </row>
    <row r="54" spans="1:4" ht="25.5" customHeight="1">
      <c r="A54" s="34" t="s">
        <v>74</v>
      </c>
      <c r="B54" s="35" t="s">
        <v>75</v>
      </c>
      <c r="C54" s="36">
        <f>[1]PARÂMETROS!B42</f>
        <v>0.08</v>
      </c>
      <c r="D54" s="37">
        <f>D30*C54</f>
        <v>0</v>
      </c>
    </row>
    <row r="55" spans="1:4" ht="17.25" customHeight="1">
      <c r="A55" s="177" t="s">
        <v>76</v>
      </c>
      <c r="B55" s="177"/>
      <c r="C55" s="38">
        <f>SUM(C47:C54)</f>
        <v>0.33800000000000002</v>
      </c>
      <c r="D55" s="39">
        <f>SUM(D47:D54)</f>
        <v>0</v>
      </c>
    </row>
    <row r="56" spans="1:4" ht="33.75" customHeight="1">
      <c r="A56" s="168" t="s">
        <v>77</v>
      </c>
      <c r="B56" s="169"/>
      <c r="C56" s="169"/>
      <c r="D56" s="170"/>
    </row>
    <row r="57" spans="1:4" ht="27.75" customHeight="1">
      <c r="A57" s="171" t="s">
        <v>78</v>
      </c>
      <c r="B57" s="172"/>
      <c r="C57" s="172"/>
      <c r="D57" s="173"/>
    </row>
    <row r="58" spans="1:4" ht="27.75" customHeight="1">
      <c r="A58" s="174" t="s">
        <v>79</v>
      </c>
      <c r="B58" s="175"/>
      <c r="C58" s="175"/>
      <c r="D58" s="176"/>
    </row>
    <row r="59" spans="1:4" ht="15" customHeight="1">
      <c r="A59" s="150"/>
      <c r="B59" s="151"/>
      <c r="C59" s="151"/>
      <c r="D59" s="151"/>
    </row>
    <row r="60" spans="1:4" ht="12.75">
      <c r="A60" s="139" t="s">
        <v>87</v>
      </c>
      <c r="B60" s="140"/>
      <c r="C60" s="140"/>
      <c r="D60" s="140"/>
    </row>
    <row r="61" spans="1:4" ht="12.75">
      <c r="A61" s="87">
        <v>2</v>
      </c>
      <c r="B61" s="87" t="s">
        <v>88</v>
      </c>
      <c r="C61" s="87" t="s">
        <v>53</v>
      </c>
      <c r="D61" s="87" t="s">
        <v>44</v>
      </c>
    </row>
    <row r="62" spans="1:4" ht="18" customHeight="1">
      <c r="A62" s="17" t="s">
        <v>51</v>
      </c>
      <c r="B62" s="44" t="s">
        <v>52</v>
      </c>
      <c r="C62" s="73">
        <f>C40</f>
        <v>0.1439</v>
      </c>
      <c r="D62" s="58">
        <f>D40</f>
        <v>0</v>
      </c>
    </row>
    <row r="63" spans="1:4" ht="14.25" customHeight="1">
      <c r="A63" s="17" t="s">
        <v>63</v>
      </c>
      <c r="B63" s="44" t="s">
        <v>64</v>
      </c>
      <c r="C63" s="73">
        <f>C55</f>
        <v>0.33800000000000002</v>
      </c>
      <c r="D63" s="58">
        <f>D55</f>
        <v>0</v>
      </c>
    </row>
    <row r="64" spans="1:4" ht="15.75" customHeight="1">
      <c r="A64" s="135" t="s">
        <v>90</v>
      </c>
      <c r="B64" s="135"/>
      <c r="C64" s="49" t="s">
        <v>89</v>
      </c>
      <c r="D64" s="50">
        <f>SUM(D62:D63)</f>
        <v>0</v>
      </c>
    </row>
    <row r="65" spans="1:4">
      <c r="A65" s="51"/>
      <c r="B65" s="52"/>
      <c r="C65" s="52"/>
      <c r="D65" s="52"/>
    </row>
    <row r="66" spans="1:4" ht="15" customHeight="1">
      <c r="A66" s="51"/>
      <c r="B66" s="52"/>
      <c r="C66" s="52"/>
      <c r="D66" s="52"/>
    </row>
    <row r="67" spans="1:4" ht="27" customHeight="1">
      <c r="A67" s="139" t="s">
        <v>91</v>
      </c>
      <c r="B67" s="140"/>
      <c r="C67" s="140"/>
      <c r="D67" s="140"/>
    </row>
    <row r="68" spans="1:4" ht="12.75">
      <c r="A68" s="87">
        <v>3</v>
      </c>
      <c r="B68" s="87" t="s">
        <v>92</v>
      </c>
      <c r="C68" s="87" t="s">
        <v>53</v>
      </c>
      <c r="D68" s="87" t="s">
        <v>44</v>
      </c>
    </row>
    <row r="69" spans="1:4" ht="29.25" customHeight="1">
      <c r="A69" s="17" t="s">
        <v>25</v>
      </c>
      <c r="B69" s="44" t="s">
        <v>93</v>
      </c>
      <c r="C69" s="53">
        <v>4.1999999999999997E-3</v>
      </c>
      <c r="D69" s="58">
        <f t="shared" ref="D69:D74" si="0">D$30*C69</f>
        <v>0</v>
      </c>
    </row>
    <row r="70" spans="1:4" ht="37.5">
      <c r="A70" s="17" t="s">
        <v>27</v>
      </c>
      <c r="B70" s="44" t="s">
        <v>94</v>
      </c>
      <c r="C70" s="53">
        <f>C69*C54</f>
        <v>3.3599999999999998E-4</v>
      </c>
      <c r="D70" s="58">
        <f t="shared" si="0"/>
        <v>0</v>
      </c>
    </row>
    <row r="71" spans="1:4" ht="62.25">
      <c r="A71" s="17" t="s">
        <v>29</v>
      </c>
      <c r="B71" s="44" t="s">
        <v>95</v>
      </c>
      <c r="C71" s="53">
        <f>40%*C55*C69</f>
        <v>5.6784000000000001E-4</v>
      </c>
      <c r="D71" s="58">
        <f t="shared" si="0"/>
        <v>0</v>
      </c>
    </row>
    <row r="72" spans="1:4" ht="12.75">
      <c r="A72" s="17" t="s">
        <v>31</v>
      </c>
      <c r="B72" s="44" t="s">
        <v>96</v>
      </c>
      <c r="C72" s="53">
        <v>1.9400000000000001E-2</v>
      </c>
      <c r="D72" s="58">
        <f t="shared" si="0"/>
        <v>0</v>
      </c>
    </row>
    <row r="73" spans="1:4" ht="62.25">
      <c r="A73" s="17" t="s">
        <v>33</v>
      </c>
      <c r="B73" s="44" t="s">
        <v>97</v>
      </c>
      <c r="C73" s="53">
        <f>C55*C72</f>
        <v>6.5572000000000009E-3</v>
      </c>
      <c r="D73" s="58">
        <f t="shared" si="0"/>
        <v>0</v>
      </c>
    </row>
    <row r="74" spans="1:4" ht="62.25">
      <c r="A74" s="17" t="s">
        <v>70</v>
      </c>
      <c r="B74" s="44" t="s">
        <v>98</v>
      </c>
      <c r="C74" s="53">
        <f>40%*C55*C72</f>
        <v>2.6228800000000002E-3</v>
      </c>
      <c r="D74" s="58">
        <f t="shared" si="0"/>
        <v>0</v>
      </c>
    </row>
    <row r="75" spans="1:4" ht="12.75">
      <c r="A75" s="135" t="s">
        <v>99</v>
      </c>
      <c r="B75" s="135"/>
      <c r="C75" s="54">
        <f>SUM(C69:C74)</f>
        <v>3.3683919999999999E-2</v>
      </c>
      <c r="D75" s="50">
        <f>SUM(D69:D74)</f>
        <v>0</v>
      </c>
    </row>
    <row r="76" spans="1:4" ht="60" customHeight="1">
      <c r="A76" s="152" t="s">
        <v>100</v>
      </c>
      <c r="B76" s="153"/>
      <c r="C76" s="153"/>
      <c r="D76" s="153"/>
    </row>
    <row r="77" spans="1:4" ht="15" customHeight="1">
      <c r="A77" s="166"/>
      <c r="B77" s="167"/>
      <c r="C77" s="167"/>
      <c r="D77" s="167"/>
    </row>
    <row r="78" spans="1:4" ht="13.5" customHeight="1">
      <c r="A78" s="147" t="s">
        <v>124</v>
      </c>
      <c r="B78" s="147"/>
      <c r="C78" s="147"/>
      <c r="D78" s="147"/>
    </row>
    <row r="79" spans="1:4" ht="19.5" customHeight="1">
      <c r="A79" s="87">
        <v>6</v>
      </c>
      <c r="B79" s="87" t="s">
        <v>125</v>
      </c>
      <c r="C79" s="87" t="s">
        <v>53</v>
      </c>
      <c r="D79" s="87" t="s">
        <v>44</v>
      </c>
    </row>
    <row r="80" spans="1:4" ht="15" customHeight="1">
      <c r="A80" s="40" t="s">
        <v>25</v>
      </c>
      <c r="B80" s="59" t="s">
        <v>126</v>
      </c>
      <c r="C80" s="68">
        <v>0.05</v>
      </c>
      <c r="D80" s="60">
        <f>(D30+D64+D75)*C80</f>
        <v>0</v>
      </c>
    </row>
    <row r="81" spans="1:4" ht="15" customHeight="1">
      <c r="A81" s="40" t="s">
        <v>27</v>
      </c>
      <c r="B81" s="59" t="s">
        <v>127</v>
      </c>
      <c r="C81" s="68">
        <v>7.0000000000000007E-2</v>
      </c>
      <c r="D81" s="60">
        <f>(D30+D64+D75+D80)*C81</f>
        <v>0</v>
      </c>
    </row>
    <row r="82" spans="1:4" ht="15" customHeight="1">
      <c r="A82" s="40" t="s">
        <v>29</v>
      </c>
      <c r="B82" s="59" t="s">
        <v>128</v>
      </c>
      <c r="C82" s="61">
        <f>SUM(C83:C85)</f>
        <v>5.6499999999999995E-2</v>
      </c>
      <c r="D82" s="62">
        <f>((D95+D80+D81)/(1-C82))*C82</f>
        <v>0</v>
      </c>
    </row>
    <row r="83" spans="1:4" ht="15" customHeight="1">
      <c r="A83" s="63"/>
      <c r="B83" s="59" t="s">
        <v>129</v>
      </c>
      <c r="C83" s="68">
        <v>6.4999999999999997E-3</v>
      </c>
      <c r="D83" s="60">
        <f>((D95+D80+D81)/(1-C82))*C83</f>
        <v>0</v>
      </c>
    </row>
    <row r="84" spans="1:4" ht="15" customHeight="1">
      <c r="A84" s="63"/>
      <c r="B84" s="59" t="s">
        <v>130</v>
      </c>
      <c r="C84" s="68">
        <v>0.03</v>
      </c>
      <c r="D84" s="60">
        <f>((D95+D80+D81)/(1-C82))*C84</f>
        <v>0</v>
      </c>
    </row>
    <row r="85" spans="1:4" ht="15" customHeight="1">
      <c r="A85" s="63"/>
      <c r="B85" s="59" t="s">
        <v>131</v>
      </c>
      <c r="C85" s="68">
        <v>0.02</v>
      </c>
      <c r="D85" s="60">
        <f>((D95+D80+D81)/(1-C82))*C85</f>
        <v>0</v>
      </c>
    </row>
    <row r="86" spans="1:4" ht="20.25" customHeight="1">
      <c r="A86" s="45"/>
      <c r="B86" s="85" t="s">
        <v>132</v>
      </c>
      <c r="C86" s="56"/>
      <c r="D86" s="50">
        <f>D80+D81+D82</f>
        <v>0</v>
      </c>
    </row>
    <row r="87" spans="1:4" ht="14.25" customHeight="1">
      <c r="A87" s="64" t="s">
        <v>133</v>
      </c>
      <c r="B87" s="65"/>
      <c r="C87" s="65"/>
    </row>
    <row r="88" spans="1:4" ht="18.75" customHeight="1">
      <c r="A88" s="64" t="s">
        <v>134</v>
      </c>
    </row>
    <row r="89" spans="1:4"/>
    <row r="90" spans="1:4" ht="18" customHeight="1">
      <c r="A90" s="147" t="s">
        <v>135</v>
      </c>
      <c r="B90" s="147"/>
      <c r="C90" s="147"/>
      <c r="D90" s="147"/>
    </row>
    <row r="91" spans="1:4" ht="12.75">
      <c r="A91" s="45"/>
      <c r="B91" s="138" t="s">
        <v>136</v>
      </c>
      <c r="C91" s="138"/>
      <c r="D91" s="87" t="s">
        <v>137</v>
      </c>
    </row>
    <row r="92" spans="1:4" ht="18.75" customHeight="1">
      <c r="A92" s="17" t="s">
        <v>25</v>
      </c>
      <c r="B92" s="136" t="s">
        <v>138</v>
      </c>
      <c r="C92" s="136"/>
      <c r="D92" s="48">
        <f>D30</f>
        <v>0</v>
      </c>
    </row>
    <row r="93" spans="1:4" ht="19.5" customHeight="1">
      <c r="A93" s="17" t="s">
        <v>27</v>
      </c>
      <c r="B93" s="136" t="s">
        <v>139</v>
      </c>
      <c r="C93" s="136"/>
      <c r="D93" s="48">
        <f>D64</f>
        <v>0</v>
      </c>
    </row>
    <row r="94" spans="1:4" ht="12.75" customHeight="1">
      <c r="A94" s="66" t="s">
        <v>29</v>
      </c>
      <c r="B94" s="136" t="s">
        <v>140</v>
      </c>
      <c r="C94" s="136"/>
      <c r="D94" s="48">
        <f>D75</f>
        <v>0</v>
      </c>
    </row>
    <row r="95" spans="1:4" ht="12.75">
      <c r="A95" s="135" t="s">
        <v>143</v>
      </c>
      <c r="B95" s="135"/>
      <c r="C95" s="135"/>
      <c r="D95" s="50">
        <f>SUM(D92:D94)</f>
        <v>0</v>
      </c>
    </row>
    <row r="96" spans="1:4" ht="12.75">
      <c r="A96" s="66" t="s">
        <v>70</v>
      </c>
      <c r="B96" s="134" t="s">
        <v>144</v>
      </c>
      <c r="C96" s="134"/>
      <c r="D96" s="48">
        <f>D86</f>
        <v>0</v>
      </c>
    </row>
    <row r="97" spans="1:4" ht="12.75" customHeight="1">
      <c r="A97" s="135" t="s">
        <v>145</v>
      </c>
      <c r="B97" s="135"/>
      <c r="C97" s="135"/>
      <c r="D97" s="50">
        <f>TRUNC((D95+D96),2)</f>
        <v>0</v>
      </c>
    </row>
    <row r="98" spans="1:4">
      <c r="A98" s="123" t="s">
        <v>24</v>
      </c>
      <c r="B98" s="123"/>
      <c r="C98" s="123"/>
      <c r="D98" s="123"/>
    </row>
    <row r="99" spans="1:4"/>
    <row r="100" spans="1:4"/>
    <row r="101" spans="1:4"/>
    <row r="102" spans="1:4">
      <c r="C102" s="67"/>
    </row>
    <row r="103" spans="1:4"/>
    <row r="104" spans="1:4" ht="26.25" customHeight="1"/>
    <row r="105" spans="1:4"/>
    <row r="106" spans="1:4"/>
    <row r="107" spans="1:4"/>
    <row r="108" spans="1:4"/>
    <row r="109" spans="1:4"/>
    <row r="110" spans="1:4"/>
    <row r="111" spans="1:4"/>
    <row r="112" spans="1:4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 ht="24" customHeight="1"/>
    <row r="132"/>
    <row r="133"/>
    <row r="134"/>
    <row r="135" ht="24" customHeight="1"/>
    <row r="136"/>
    <row r="137" ht="16.5" customHeight="1"/>
    <row r="138"/>
    <row r="139" ht="16.5" customHeight="1"/>
    <row r="140" ht="15.75" customHeight="1"/>
    <row r="141" ht="14.25" customHeight="1"/>
    <row r="142" ht="14.25" customHeight="1"/>
    <row r="143"/>
    <row r="145"/>
    <row r="146"/>
    <row r="147"/>
    <row r="148"/>
    <row r="149"/>
    <row r="150"/>
    <row r="151"/>
    <row r="152"/>
    <row r="153"/>
    <row r="154"/>
    <row r="155"/>
  </sheetData>
  <sheetProtection formatCells="0" formatColumns="0" formatRows="0" insertColumns="0" insertRows="0"/>
  <mergeCells count="52">
    <mergeCell ref="B21:C21"/>
    <mergeCell ref="B22:C22"/>
    <mergeCell ref="B23:C23"/>
    <mergeCell ref="B96:C96"/>
    <mergeCell ref="A97:C97"/>
    <mergeCell ref="A78:D78"/>
    <mergeCell ref="A55:B55"/>
    <mergeCell ref="A56:D56"/>
    <mergeCell ref="A57:D57"/>
    <mergeCell ref="A58:D58"/>
    <mergeCell ref="A59:D59"/>
    <mergeCell ref="A60:D60"/>
    <mergeCell ref="A64:B64"/>
    <mergeCell ref="A67:D67"/>
    <mergeCell ref="A75:B75"/>
    <mergeCell ref="A76:D76"/>
    <mergeCell ref="A98:D98"/>
    <mergeCell ref="A90:D90"/>
    <mergeCell ref="B91:C91"/>
    <mergeCell ref="B92:C92"/>
    <mergeCell ref="B93:C93"/>
    <mergeCell ref="B94:C94"/>
    <mergeCell ref="A95:C95"/>
    <mergeCell ref="A77:D77"/>
    <mergeCell ref="A45:D45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43:D43"/>
    <mergeCell ref="B27:C27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25:D25"/>
    <mergeCell ref="B26:C26"/>
    <mergeCell ref="A17:D17"/>
    <mergeCell ref="A18:D18"/>
    <mergeCell ref="B19:C19"/>
    <mergeCell ref="B20:C20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43" max="3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56"/>
  <sheetViews>
    <sheetView showGridLines="0" zoomScaleNormal="100" zoomScaleSheetLayoutView="100" workbookViewId="0">
      <selection activeCell="C50" sqref="C50"/>
    </sheetView>
  </sheetViews>
  <sheetFormatPr defaultColWidth="0" defaultRowHeight="12" zeroHeight="1"/>
  <cols>
    <col min="1" max="1" width="5" style="4" customWidth="1"/>
    <col min="2" max="2" width="48.7109375" style="4" customWidth="1"/>
    <col min="3" max="3" width="18" style="4" customWidth="1"/>
    <col min="4" max="4" width="18.42578125" style="4" customWidth="1"/>
    <col min="5" max="5" width="17.42578125" style="4" hidden="1" customWidth="1"/>
    <col min="6" max="16384" width="0" style="4" hidden="1"/>
  </cols>
  <sheetData>
    <row r="1" spans="1:4" ht="12.75">
      <c r="A1" s="1" t="s">
        <v>0</v>
      </c>
      <c r="B1" s="12"/>
      <c r="C1" s="12"/>
      <c r="D1" s="13"/>
    </row>
    <row r="2" spans="1:4" ht="12.75">
      <c r="A2" s="5" t="s">
        <v>1</v>
      </c>
      <c r="B2" s="14"/>
      <c r="C2" s="14"/>
      <c r="D2" s="15"/>
    </row>
    <row r="3" spans="1:4" ht="12.75">
      <c r="A3" s="5" t="s">
        <v>2</v>
      </c>
      <c r="B3" s="14"/>
      <c r="C3" s="14"/>
      <c r="D3" s="15"/>
    </row>
    <row r="4" spans="1:4" ht="12.75">
      <c r="A4" s="5" t="s">
        <v>3</v>
      </c>
      <c r="B4" s="14"/>
      <c r="C4" s="14"/>
      <c r="D4" s="15"/>
    </row>
    <row r="5" spans="1:4" ht="12.75">
      <c r="A5" s="5" t="s">
        <v>4</v>
      </c>
      <c r="B5" s="14"/>
      <c r="C5" s="14"/>
      <c r="D5" s="15"/>
    </row>
    <row r="6" spans="1:4">
      <c r="A6" s="14"/>
      <c r="B6" s="14"/>
      <c r="C6" s="14"/>
      <c r="D6" s="14"/>
    </row>
    <row r="7" spans="1:4" ht="12.75">
      <c r="A7" s="131" t="s">
        <v>5</v>
      </c>
      <c r="B7" s="131"/>
      <c r="C7" s="132" t="s">
        <v>232</v>
      </c>
      <c r="D7" s="132"/>
    </row>
    <row r="8" spans="1:4" ht="12.75">
      <c r="A8" s="131" t="s">
        <v>6</v>
      </c>
      <c r="B8" s="131"/>
      <c r="C8" s="133" t="s">
        <v>233</v>
      </c>
      <c r="D8" s="133"/>
    </row>
    <row r="9" spans="1:4"/>
    <row r="10" spans="1:4" ht="12.75">
      <c r="A10" s="16"/>
      <c r="B10" s="16"/>
      <c r="C10" s="16"/>
      <c r="D10" s="16"/>
    </row>
    <row r="11" spans="1:4" ht="12.75">
      <c r="A11" s="17" t="s">
        <v>25</v>
      </c>
      <c r="B11" s="137" t="s">
        <v>26</v>
      </c>
      <c r="C11" s="137"/>
      <c r="D11" s="18"/>
    </row>
    <row r="12" spans="1:4" ht="12.75">
      <c r="A12" s="17" t="s">
        <v>27</v>
      </c>
      <c r="B12" s="137" t="s">
        <v>28</v>
      </c>
      <c r="C12" s="137"/>
      <c r="D12" s="82" t="s">
        <v>146</v>
      </c>
    </row>
    <row r="13" spans="1:4" ht="12.75">
      <c r="A13" s="17" t="s">
        <v>29</v>
      </c>
      <c r="B13" s="137" t="s">
        <v>30</v>
      </c>
      <c r="C13" s="137"/>
      <c r="D13" s="19"/>
    </row>
    <row r="14" spans="1:4" ht="12.75">
      <c r="A14" s="17" t="s">
        <v>31</v>
      </c>
      <c r="B14" s="184" t="s">
        <v>32</v>
      </c>
      <c r="C14" s="185"/>
      <c r="D14" s="19"/>
    </row>
    <row r="15" spans="1:4" ht="12.75">
      <c r="A15" s="17" t="s">
        <v>33</v>
      </c>
      <c r="B15" s="137" t="s">
        <v>34</v>
      </c>
      <c r="C15" s="137"/>
      <c r="D15" s="17">
        <v>12</v>
      </c>
    </row>
    <row r="16" spans="1:4" ht="12.75">
      <c r="A16" s="22"/>
      <c r="B16" s="106"/>
      <c r="C16" s="106"/>
      <c r="D16" s="22"/>
    </row>
    <row r="17" spans="1:4" ht="12.75">
      <c r="A17" s="130" t="s">
        <v>35</v>
      </c>
      <c r="B17" s="130"/>
      <c r="C17" s="130"/>
      <c r="D17" s="130"/>
    </row>
    <row r="18" spans="1:4" ht="12.75">
      <c r="A18" s="178" t="s">
        <v>36</v>
      </c>
      <c r="B18" s="178"/>
      <c r="C18" s="178"/>
      <c r="D18" s="178"/>
    </row>
    <row r="19" spans="1:4" ht="12.75">
      <c r="A19" s="17">
        <v>1</v>
      </c>
      <c r="B19" s="137" t="s">
        <v>37</v>
      </c>
      <c r="C19" s="137"/>
      <c r="D19" s="17" t="s">
        <v>162</v>
      </c>
    </row>
    <row r="20" spans="1:4" ht="12.75">
      <c r="A20" s="17">
        <v>2</v>
      </c>
      <c r="B20" s="137" t="s">
        <v>38</v>
      </c>
      <c r="C20" s="137"/>
      <c r="D20" s="17" t="s">
        <v>163</v>
      </c>
    </row>
    <row r="21" spans="1:4" ht="12.75">
      <c r="A21" s="17">
        <v>3</v>
      </c>
      <c r="B21" s="137" t="s">
        <v>39</v>
      </c>
      <c r="C21" s="137"/>
      <c r="D21" s="120"/>
    </row>
    <row r="22" spans="1:4" ht="12.75">
      <c r="A22" s="17">
        <v>4</v>
      </c>
      <c r="B22" s="137" t="s">
        <v>40</v>
      </c>
      <c r="C22" s="137"/>
      <c r="D22" s="17" t="s">
        <v>162</v>
      </c>
    </row>
    <row r="23" spans="1:4" ht="12.75">
      <c r="A23" s="17">
        <v>5</v>
      </c>
      <c r="B23" s="137" t="s">
        <v>41</v>
      </c>
      <c r="C23" s="137"/>
      <c r="D23" s="18"/>
    </row>
    <row r="24" spans="1:4">
      <c r="A24" s="20"/>
      <c r="B24" s="20"/>
      <c r="C24" s="21"/>
      <c r="D24" s="20"/>
    </row>
    <row r="25" spans="1:4" ht="12.75" customHeight="1">
      <c r="A25" s="130" t="s">
        <v>42</v>
      </c>
      <c r="B25" s="130"/>
      <c r="C25" s="130"/>
      <c r="D25" s="130"/>
    </row>
    <row r="26" spans="1:4" ht="30" customHeight="1">
      <c r="A26" s="24">
        <v>1</v>
      </c>
      <c r="B26" s="178" t="s">
        <v>43</v>
      </c>
      <c r="C26" s="178"/>
      <c r="D26" s="24" t="s">
        <v>44</v>
      </c>
    </row>
    <row r="27" spans="1:4" ht="12.75">
      <c r="A27" s="86" t="s">
        <v>25</v>
      </c>
      <c r="B27" s="137" t="s">
        <v>45</v>
      </c>
      <c r="C27" s="137"/>
      <c r="D27" s="77">
        <f>'Motorista Sede SP'!D28/220</f>
        <v>0</v>
      </c>
    </row>
    <row r="28" spans="1:4" ht="12.75">
      <c r="A28" s="86" t="s">
        <v>27</v>
      </c>
      <c r="B28" s="44" t="s">
        <v>205</v>
      </c>
      <c r="C28" s="91">
        <v>0.7</v>
      </c>
      <c r="D28" s="77">
        <f>D27*C28</f>
        <v>0</v>
      </c>
    </row>
    <row r="29" spans="1:4" ht="12.75">
      <c r="A29" s="86" t="s">
        <v>29</v>
      </c>
      <c r="B29" s="44" t="s">
        <v>203</v>
      </c>
      <c r="C29" s="91">
        <v>0.25</v>
      </c>
      <c r="D29" s="77">
        <f>D28*C29</f>
        <v>0</v>
      </c>
    </row>
    <row r="30" spans="1:4" ht="12.75">
      <c r="A30" s="86" t="s">
        <v>31</v>
      </c>
      <c r="B30" s="137" t="s">
        <v>155</v>
      </c>
      <c r="C30" s="137"/>
      <c r="D30" s="77">
        <f>(D27+D28)/25*5</f>
        <v>0</v>
      </c>
    </row>
    <row r="31" spans="1:4" ht="12.75">
      <c r="A31" s="179" t="s">
        <v>47</v>
      </c>
      <c r="B31" s="180"/>
      <c r="C31" s="181"/>
      <c r="D31" s="26">
        <f>SUM(D27:D30)</f>
        <v>0</v>
      </c>
    </row>
    <row r="32" spans="1:4" ht="26.25" customHeight="1">
      <c r="A32" s="182" t="s">
        <v>48</v>
      </c>
      <c r="B32" s="183"/>
      <c r="C32" s="183"/>
      <c r="D32" s="183"/>
    </row>
    <row r="33" spans="1:4" ht="12.75">
      <c r="A33" s="166"/>
      <c r="B33" s="167"/>
      <c r="C33" s="167"/>
      <c r="D33" s="167"/>
    </row>
    <row r="34" spans="1:4" ht="12.75">
      <c r="A34" s="166" t="s">
        <v>49</v>
      </c>
      <c r="B34" s="167"/>
      <c r="C34" s="167"/>
      <c r="D34" s="167"/>
    </row>
    <row r="35" spans="1:4" ht="12.75">
      <c r="A35" s="166" t="s">
        <v>50</v>
      </c>
      <c r="B35" s="167"/>
      <c r="C35" s="167"/>
      <c r="D35" s="167"/>
    </row>
    <row r="36" spans="1:4" ht="25.5">
      <c r="A36" s="87" t="s">
        <v>51</v>
      </c>
      <c r="B36" s="87" t="s">
        <v>52</v>
      </c>
      <c r="C36" s="87" t="s">
        <v>53</v>
      </c>
      <c r="D36" s="87" t="s">
        <v>44</v>
      </c>
    </row>
    <row r="37" spans="1:4" ht="12.75">
      <c r="A37" s="27" t="s">
        <v>25</v>
      </c>
      <c r="B37" s="28" t="s">
        <v>54</v>
      </c>
      <c r="C37" s="29">
        <v>8.3299999999999999E-2</v>
      </c>
      <c r="D37" s="30">
        <f>C37*D31</f>
        <v>0</v>
      </c>
    </row>
    <row r="38" spans="1:4" ht="25.5">
      <c r="A38" s="69" t="s">
        <v>27</v>
      </c>
      <c r="B38" s="43" t="s">
        <v>55</v>
      </c>
      <c r="C38" s="70">
        <v>2.7799999999999998E-2</v>
      </c>
      <c r="D38" s="71">
        <f>D31*C38</f>
        <v>0</v>
      </c>
    </row>
    <row r="39" spans="1:4" ht="12.75">
      <c r="A39" s="135" t="s">
        <v>56</v>
      </c>
      <c r="B39" s="135"/>
      <c r="C39" s="31">
        <f>SUM(C37:C38)</f>
        <v>0.1111</v>
      </c>
      <c r="D39" s="32">
        <f>SUM(D37:D38)</f>
        <v>0</v>
      </c>
    </row>
    <row r="40" spans="1:4" ht="15" customHeight="1">
      <c r="A40" s="27" t="s">
        <v>29</v>
      </c>
      <c r="B40" s="28" t="s">
        <v>57</v>
      </c>
      <c r="C40" s="29">
        <v>3.2800000000000003E-2</v>
      </c>
      <c r="D40" s="30">
        <f>D31*C40</f>
        <v>0</v>
      </c>
    </row>
    <row r="41" spans="1:4" ht="24" customHeight="1">
      <c r="A41" s="135" t="s">
        <v>58</v>
      </c>
      <c r="B41" s="135"/>
      <c r="C41" s="31">
        <f>SUM(C39:C40)</f>
        <v>0.1439</v>
      </c>
      <c r="D41" s="32">
        <f>SUM(D39:D40)</f>
        <v>0</v>
      </c>
    </row>
    <row r="42" spans="1:4" ht="46.5" customHeight="1">
      <c r="A42" s="168" t="s">
        <v>59</v>
      </c>
      <c r="B42" s="169"/>
      <c r="C42" s="169"/>
      <c r="D42" s="170"/>
    </row>
    <row r="43" spans="1:4" ht="31.5" customHeight="1">
      <c r="A43" s="171" t="s">
        <v>60</v>
      </c>
      <c r="B43" s="172"/>
      <c r="C43" s="172"/>
      <c r="D43" s="173"/>
    </row>
    <row r="44" spans="1:4" ht="56.25" customHeight="1">
      <c r="A44" s="174" t="s">
        <v>61</v>
      </c>
      <c r="B44" s="175"/>
      <c r="C44" s="175"/>
      <c r="D44" s="176"/>
    </row>
    <row r="45" spans="1:4" ht="12.75" customHeight="1">
      <c r="A45" s="83"/>
      <c r="B45" s="84"/>
      <c r="C45" s="84"/>
      <c r="D45" s="84"/>
    </row>
    <row r="46" spans="1:4" ht="12.75">
      <c r="A46" s="139" t="s">
        <v>62</v>
      </c>
      <c r="B46" s="140"/>
      <c r="C46" s="140"/>
      <c r="D46" s="140"/>
    </row>
    <row r="47" spans="1:4" ht="26.25" customHeight="1">
      <c r="A47" s="33" t="s">
        <v>63</v>
      </c>
      <c r="B47" s="33" t="s">
        <v>64</v>
      </c>
      <c r="C47" s="33" t="s">
        <v>53</v>
      </c>
      <c r="D47" s="33" t="s">
        <v>44</v>
      </c>
    </row>
    <row r="48" spans="1:4" ht="12.75">
      <c r="A48" s="34" t="s">
        <v>25</v>
      </c>
      <c r="B48" s="35" t="s">
        <v>65</v>
      </c>
      <c r="C48" s="36">
        <f>[1]PARÂMETROS!B35</f>
        <v>0.2</v>
      </c>
      <c r="D48" s="37">
        <f>D31*C48</f>
        <v>0</v>
      </c>
    </row>
    <row r="49" spans="1:4" ht="12.75">
      <c r="A49" s="34" t="s">
        <v>27</v>
      </c>
      <c r="B49" s="35" t="s">
        <v>66</v>
      </c>
      <c r="C49" s="36">
        <f>[1]PARÂMETROS!B36</f>
        <v>2.5000000000000001E-2</v>
      </c>
      <c r="D49" s="37">
        <f>D31*C49</f>
        <v>0</v>
      </c>
    </row>
    <row r="50" spans="1:4" ht="12.75">
      <c r="A50" s="34" t="s">
        <v>29</v>
      </c>
      <c r="B50" s="35" t="s">
        <v>67</v>
      </c>
      <c r="C50" s="90"/>
      <c r="D50" s="78">
        <f>D31*C50</f>
        <v>0</v>
      </c>
    </row>
    <row r="51" spans="1:4" ht="53.25" customHeight="1">
      <c r="A51" s="34" t="s">
        <v>31</v>
      </c>
      <c r="B51" s="35" t="s">
        <v>68</v>
      </c>
      <c r="C51" s="36">
        <f>[1]PARÂMETROS!B38</f>
        <v>1.4999999999999999E-2</v>
      </c>
      <c r="D51" s="37">
        <f>D31*C51</f>
        <v>0</v>
      </c>
    </row>
    <row r="52" spans="1:4" ht="40.5" customHeight="1">
      <c r="A52" s="34" t="s">
        <v>33</v>
      </c>
      <c r="B52" s="35" t="s">
        <v>69</v>
      </c>
      <c r="C52" s="36">
        <f>[1]PARÂMETROS!B39</f>
        <v>0.01</v>
      </c>
      <c r="D52" s="37">
        <f>D31*C52</f>
        <v>0</v>
      </c>
    </row>
    <row r="53" spans="1:4" ht="51.75" customHeight="1">
      <c r="A53" s="34" t="s">
        <v>70</v>
      </c>
      <c r="B53" s="35" t="s">
        <v>71</v>
      </c>
      <c r="C53" s="36">
        <f>[1]PARÂMETROS!B40</f>
        <v>6.0000000000000001E-3</v>
      </c>
      <c r="D53" s="37">
        <f>D31*C53</f>
        <v>0</v>
      </c>
    </row>
    <row r="54" spans="1:4" ht="15" customHeight="1">
      <c r="A54" s="34" t="s">
        <v>72</v>
      </c>
      <c r="B54" s="35" t="s">
        <v>73</v>
      </c>
      <c r="C54" s="36">
        <f>[1]PARÂMETROS!B41</f>
        <v>2E-3</v>
      </c>
      <c r="D54" s="37">
        <f>D31*C54</f>
        <v>0</v>
      </c>
    </row>
    <row r="55" spans="1:4" ht="25.5" customHeight="1">
      <c r="A55" s="34" t="s">
        <v>74</v>
      </c>
      <c r="B55" s="35" t="s">
        <v>75</v>
      </c>
      <c r="C55" s="36">
        <f>[1]PARÂMETROS!B42</f>
        <v>0.08</v>
      </c>
      <c r="D55" s="37">
        <f>D31*C55</f>
        <v>0</v>
      </c>
    </row>
    <row r="56" spans="1:4" ht="17.25" customHeight="1">
      <c r="A56" s="177" t="s">
        <v>76</v>
      </c>
      <c r="B56" s="177"/>
      <c r="C56" s="38">
        <f>SUM(C48:C55)</f>
        <v>0.33800000000000002</v>
      </c>
      <c r="D56" s="39">
        <f>SUM(D48:D55)</f>
        <v>0</v>
      </c>
    </row>
    <row r="57" spans="1:4" ht="33.75" customHeight="1">
      <c r="A57" s="168" t="s">
        <v>77</v>
      </c>
      <c r="B57" s="169"/>
      <c r="C57" s="169"/>
      <c r="D57" s="170"/>
    </row>
    <row r="58" spans="1:4" ht="27.75" customHeight="1">
      <c r="A58" s="171" t="s">
        <v>78</v>
      </c>
      <c r="B58" s="172"/>
      <c r="C58" s="172"/>
      <c r="D58" s="173"/>
    </row>
    <row r="59" spans="1:4" ht="27.75" customHeight="1">
      <c r="A59" s="174" t="s">
        <v>79</v>
      </c>
      <c r="B59" s="175"/>
      <c r="C59" s="175"/>
      <c r="D59" s="176"/>
    </row>
    <row r="60" spans="1:4" ht="15" customHeight="1">
      <c r="A60" s="150"/>
      <c r="B60" s="151"/>
      <c r="C60" s="151"/>
      <c r="D60" s="151"/>
    </row>
    <row r="61" spans="1:4" ht="12.75">
      <c r="A61" s="139" t="s">
        <v>87</v>
      </c>
      <c r="B61" s="140"/>
      <c r="C61" s="140"/>
      <c r="D61" s="140"/>
    </row>
    <row r="62" spans="1:4" ht="12.75">
      <c r="A62" s="87">
        <v>2</v>
      </c>
      <c r="B62" s="87" t="s">
        <v>88</v>
      </c>
      <c r="C62" s="87" t="s">
        <v>53</v>
      </c>
      <c r="D62" s="87" t="s">
        <v>44</v>
      </c>
    </row>
    <row r="63" spans="1:4" ht="18" customHeight="1">
      <c r="A63" s="17" t="s">
        <v>51</v>
      </c>
      <c r="B63" s="44" t="s">
        <v>52</v>
      </c>
      <c r="C63" s="73">
        <f>C41</f>
        <v>0.1439</v>
      </c>
      <c r="D63" s="58">
        <f>D41</f>
        <v>0</v>
      </c>
    </row>
    <row r="64" spans="1:4" ht="14.25" customHeight="1">
      <c r="A64" s="17" t="s">
        <v>63</v>
      </c>
      <c r="B64" s="44" t="s">
        <v>64</v>
      </c>
      <c r="C64" s="73">
        <f>C56</f>
        <v>0.33800000000000002</v>
      </c>
      <c r="D64" s="58">
        <f>D56</f>
        <v>0</v>
      </c>
    </row>
    <row r="65" spans="1:4" ht="15.75" customHeight="1">
      <c r="A65" s="135" t="s">
        <v>90</v>
      </c>
      <c r="B65" s="135"/>
      <c r="C65" s="49" t="s">
        <v>89</v>
      </c>
      <c r="D65" s="50">
        <f>SUM(D63:D64)</f>
        <v>0</v>
      </c>
    </row>
    <row r="66" spans="1:4">
      <c r="A66" s="51"/>
      <c r="B66" s="52"/>
      <c r="C66" s="52"/>
      <c r="D66" s="52"/>
    </row>
    <row r="67" spans="1:4" ht="15" customHeight="1">
      <c r="A67" s="51"/>
      <c r="B67" s="52"/>
      <c r="C67" s="52"/>
      <c r="D67" s="52"/>
    </row>
    <row r="68" spans="1:4" ht="27" customHeight="1">
      <c r="A68" s="139" t="s">
        <v>91</v>
      </c>
      <c r="B68" s="140"/>
      <c r="C68" s="140"/>
      <c r="D68" s="140"/>
    </row>
    <row r="69" spans="1:4" ht="12.75">
      <c r="A69" s="87">
        <v>3</v>
      </c>
      <c r="B69" s="87" t="s">
        <v>92</v>
      </c>
      <c r="C69" s="87" t="s">
        <v>53</v>
      </c>
      <c r="D69" s="87" t="s">
        <v>44</v>
      </c>
    </row>
    <row r="70" spans="1:4" ht="29.25" customHeight="1">
      <c r="A70" s="17" t="s">
        <v>25</v>
      </c>
      <c r="B70" s="44" t="s">
        <v>93</v>
      </c>
      <c r="C70" s="53">
        <v>4.1999999999999997E-3</v>
      </c>
      <c r="D70" s="58">
        <f t="shared" ref="D70:D75" si="0">D$31*C70</f>
        <v>0</v>
      </c>
    </row>
    <row r="71" spans="1:4" ht="37.5">
      <c r="A71" s="17" t="s">
        <v>27</v>
      </c>
      <c r="B71" s="44" t="s">
        <v>94</v>
      </c>
      <c r="C71" s="53">
        <f>C70*C55</f>
        <v>3.3599999999999998E-4</v>
      </c>
      <c r="D71" s="58">
        <f t="shared" si="0"/>
        <v>0</v>
      </c>
    </row>
    <row r="72" spans="1:4" ht="62.25">
      <c r="A72" s="17" t="s">
        <v>29</v>
      </c>
      <c r="B72" s="44" t="s">
        <v>95</v>
      </c>
      <c r="C72" s="53">
        <f>40%*C56*C70</f>
        <v>5.6784000000000001E-4</v>
      </c>
      <c r="D72" s="58">
        <f t="shared" si="0"/>
        <v>0</v>
      </c>
    </row>
    <row r="73" spans="1:4" ht="12.75">
      <c r="A73" s="17" t="s">
        <v>31</v>
      </c>
      <c r="B73" s="44" t="s">
        <v>96</v>
      </c>
      <c r="C73" s="53">
        <v>1.9400000000000001E-2</v>
      </c>
      <c r="D73" s="58">
        <f t="shared" si="0"/>
        <v>0</v>
      </c>
    </row>
    <row r="74" spans="1:4" ht="62.25">
      <c r="A74" s="17" t="s">
        <v>33</v>
      </c>
      <c r="B74" s="44" t="s">
        <v>97</v>
      </c>
      <c r="C74" s="53">
        <f>C56*C73</f>
        <v>6.5572000000000009E-3</v>
      </c>
      <c r="D74" s="58">
        <f t="shared" si="0"/>
        <v>0</v>
      </c>
    </row>
    <row r="75" spans="1:4" ht="62.25">
      <c r="A75" s="17" t="s">
        <v>70</v>
      </c>
      <c r="B75" s="44" t="s">
        <v>98</v>
      </c>
      <c r="C75" s="53">
        <f>40%*C56*C73</f>
        <v>2.6228800000000002E-3</v>
      </c>
      <c r="D75" s="58">
        <f t="shared" si="0"/>
        <v>0</v>
      </c>
    </row>
    <row r="76" spans="1:4" ht="12.75">
      <c r="A76" s="135" t="s">
        <v>99</v>
      </c>
      <c r="B76" s="135"/>
      <c r="C76" s="54">
        <f>SUM(C70:C75)</f>
        <v>3.3683919999999999E-2</v>
      </c>
      <c r="D76" s="50">
        <f>SUM(D70:D75)</f>
        <v>0</v>
      </c>
    </row>
    <row r="77" spans="1:4" ht="60" customHeight="1">
      <c r="A77" s="152" t="s">
        <v>100</v>
      </c>
      <c r="B77" s="153"/>
      <c r="C77" s="153"/>
      <c r="D77" s="153"/>
    </row>
    <row r="78" spans="1:4" ht="15" customHeight="1">
      <c r="A78" s="166"/>
      <c r="B78" s="167"/>
      <c r="C78" s="167"/>
      <c r="D78" s="167"/>
    </row>
    <row r="79" spans="1:4" ht="13.5" customHeight="1">
      <c r="A79" s="147" t="s">
        <v>124</v>
      </c>
      <c r="B79" s="147"/>
      <c r="C79" s="147"/>
      <c r="D79" s="147"/>
    </row>
    <row r="80" spans="1:4" ht="19.5" customHeight="1">
      <c r="A80" s="87">
        <v>6</v>
      </c>
      <c r="B80" s="87" t="s">
        <v>125</v>
      </c>
      <c r="C80" s="87" t="s">
        <v>53</v>
      </c>
      <c r="D80" s="87" t="s">
        <v>44</v>
      </c>
    </row>
    <row r="81" spans="1:4" ht="15" customHeight="1">
      <c r="A81" s="40" t="s">
        <v>25</v>
      </c>
      <c r="B81" s="59" t="s">
        <v>126</v>
      </c>
      <c r="C81" s="68">
        <v>0.05</v>
      </c>
      <c r="D81" s="60">
        <f>(D31+D65+D76)*C81</f>
        <v>0</v>
      </c>
    </row>
    <row r="82" spans="1:4" ht="15" customHeight="1">
      <c r="A82" s="40" t="s">
        <v>27</v>
      </c>
      <c r="B82" s="59" t="s">
        <v>127</v>
      </c>
      <c r="C82" s="68">
        <v>7.0000000000000007E-2</v>
      </c>
      <c r="D82" s="60">
        <f>(D31+D65+D76+D81)*C82</f>
        <v>0</v>
      </c>
    </row>
    <row r="83" spans="1:4" ht="15" customHeight="1">
      <c r="A83" s="40" t="s">
        <v>29</v>
      </c>
      <c r="B83" s="59" t="s">
        <v>128</v>
      </c>
      <c r="C83" s="61">
        <f>SUM(C84:C86)</f>
        <v>5.6499999999999995E-2</v>
      </c>
      <c r="D83" s="62">
        <f>((D96+D81+D82)/(1-C83))*C83</f>
        <v>0</v>
      </c>
    </row>
    <row r="84" spans="1:4" ht="15" customHeight="1">
      <c r="A84" s="63"/>
      <c r="B84" s="59" t="s">
        <v>129</v>
      </c>
      <c r="C84" s="68">
        <v>6.4999999999999997E-3</v>
      </c>
      <c r="D84" s="60">
        <f>((D96+D81+D82)/(1-C83))*C84</f>
        <v>0</v>
      </c>
    </row>
    <row r="85" spans="1:4" ht="15" customHeight="1">
      <c r="A85" s="63"/>
      <c r="B85" s="59" t="s">
        <v>130</v>
      </c>
      <c r="C85" s="68">
        <v>0.03</v>
      </c>
      <c r="D85" s="60">
        <f>((D96+D81+D82)/(1-C83))*C85</f>
        <v>0</v>
      </c>
    </row>
    <row r="86" spans="1:4" ht="15" customHeight="1">
      <c r="A86" s="63"/>
      <c r="B86" s="59" t="s">
        <v>131</v>
      </c>
      <c r="C86" s="68">
        <v>0.02</v>
      </c>
      <c r="D86" s="60">
        <f>((D96+D81+D82)/(1-C83))*C86</f>
        <v>0</v>
      </c>
    </row>
    <row r="87" spans="1:4" ht="20.25" customHeight="1">
      <c r="A87" s="45"/>
      <c r="B87" s="85" t="s">
        <v>132</v>
      </c>
      <c r="C87" s="56"/>
      <c r="D87" s="50">
        <f>D81+D82+D83</f>
        <v>0</v>
      </c>
    </row>
    <row r="88" spans="1:4" ht="14.25" customHeight="1">
      <c r="A88" s="64" t="s">
        <v>133</v>
      </c>
      <c r="B88" s="65"/>
      <c r="C88" s="65"/>
    </row>
    <row r="89" spans="1:4" ht="18.75" customHeight="1">
      <c r="A89" s="64" t="s">
        <v>134</v>
      </c>
    </row>
    <row r="90" spans="1:4"/>
    <row r="91" spans="1:4" ht="18" customHeight="1">
      <c r="A91" s="147" t="s">
        <v>135</v>
      </c>
      <c r="B91" s="147"/>
      <c r="C91" s="147"/>
      <c r="D91" s="147"/>
    </row>
    <row r="92" spans="1:4" ht="12.75">
      <c r="A92" s="45"/>
      <c r="B92" s="138" t="s">
        <v>136</v>
      </c>
      <c r="C92" s="138"/>
      <c r="D92" s="87" t="s">
        <v>137</v>
      </c>
    </row>
    <row r="93" spans="1:4" ht="18.75" customHeight="1">
      <c r="A93" s="17" t="s">
        <v>25</v>
      </c>
      <c r="B93" s="136" t="s">
        <v>138</v>
      </c>
      <c r="C93" s="136"/>
      <c r="D93" s="48">
        <f>D31</f>
        <v>0</v>
      </c>
    </row>
    <row r="94" spans="1:4" ht="19.5" customHeight="1">
      <c r="A94" s="17" t="s">
        <v>27</v>
      </c>
      <c r="B94" s="136" t="s">
        <v>139</v>
      </c>
      <c r="C94" s="136"/>
      <c r="D94" s="48">
        <f>D65</f>
        <v>0</v>
      </c>
    </row>
    <row r="95" spans="1:4" ht="12.75" customHeight="1">
      <c r="A95" s="66" t="s">
        <v>29</v>
      </c>
      <c r="B95" s="136" t="s">
        <v>140</v>
      </c>
      <c r="C95" s="136"/>
      <c r="D95" s="48">
        <f>D76</f>
        <v>0</v>
      </c>
    </row>
    <row r="96" spans="1:4" ht="12.75">
      <c r="A96" s="135" t="s">
        <v>143</v>
      </c>
      <c r="B96" s="135"/>
      <c r="C96" s="135"/>
      <c r="D96" s="50">
        <f>SUM(D93:D95)</f>
        <v>0</v>
      </c>
    </row>
    <row r="97" spans="1:4" ht="12.75">
      <c r="A97" s="66" t="s">
        <v>70</v>
      </c>
      <c r="B97" s="134" t="s">
        <v>144</v>
      </c>
      <c r="C97" s="134"/>
      <c r="D97" s="48">
        <f>D87</f>
        <v>0</v>
      </c>
    </row>
    <row r="98" spans="1:4" ht="12.75" customHeight="1">
      <c r="A98" s="135" t="s">
        <v>145</v>
      </c>
      <c r="B98" s="135"/>
      <c r="C98" s="135"/>
      <c r="D98" s="50">
        <f>TRUNC((D96+D97),2)</f>
        <v>0</v>
      </c>
    </row>
    <row r="99" spans="1:4">
      <c r="A99" s="123" t="s">
        <v>24</v>
      </c>
      <c r="B99" s="123"/>
      <c r="C99" s="123"/>
      <c r="D99" s="123"/>
    </row>
    <row r="100" spans="1:4"/>
    <row r="101" spans="1:4"/>
    <row r="102" spans="1:4"/>
    <row r="103" spans="1:4">
      <c r="C103" s="67"/>
    </row>
    <row r="104" spans="1:4"/>
    <row r="105" spans="1:4" ht="26.25" customHeight="1"/>
    <row r="106" spans="1:4"/>
    <row r="107" spans="1:4"/>
    <row r="108" spans="1:4"/>
    <row r="109" spans="1:4"/>
    <row r="110" spans="1:4"/>
    <row r="111" spans="1:4"/>
    <row r="112" spans="1:4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 ht="24" customHeight="1"/>
    <row r="133"/>
    <row r="134"/>
    <row r="135"/>
    <row r="136" ht="24" customHeight="1"/>
    <row r="137"/>
    <row r="138" ht="16.5" customHeight="1"/>
    <row r="139"/>
    <row r="140" ht="16.5" customHeight="1"/>
    <row r="141" ht="15.75" customHeight="1"/>
    <row r="142" ht="14.25" customHeight="1"/>
    <row r="143" ht="14.25" customHeight="1"/>
    <row r="144"/>
    <row r="146"/>
    <row r="147"/>
    <row r="148"/>
    <row r="149"/>
    <row r="150"/>
    <row r="151"/>
    <row r="152"/>
    <row r="153"/>
    <row r="154"/>
    <row r="155"/>
    <row r="156"/>
  </sheetData>
  <sheetProtection formatCells="0" formatColumns="0" formatRows="0" insertColumns="0" insertRows="0"/>
  <mergeCells count="52">
    <mergeCell ref="B21:C21"/>
    <mergeCell ref="B22:C22"/>
    <mergeCell ref="B23:C23"/>
    <mergeCell ref="B13:C13"/>
    <mergeCell ref="B14:C14"/>
    <mergeCell ref="B12:C12"/>
    <mergeCell ref="A17:D17"/>
    <mergeCell ref="A18:D18"/>
    <mergeCell ref="B19:C19"/>
    <mergeCell ref="B20:C20"/>
    <mergeCell ref="B15:C15"/>
    <mergeCell ref="A7:B7"/>
    <mergeCell ref="C7:D7"/>
    <mergeCell ref="A8:B8"/>
    <mergeCell ref="C8:D8"/>
    <mergeCell ref="B11:C11"/>
    <mergeCell ref="A25:D25"/>
    <mergeCell ref="B26:C26"/>
    <mergeCell ref="A46:D46"/>
    <mergeCell ref="B30:C30"/>
    <mergeCell ref="A31:C31"/>
    <mergeCell ref="A32:D32"/>
    <mergeCell ref="A33:D33"/>
    <mergeCell ref="A34:D34"/>
    <mergeCell ref="A35:D35"/>
    <mergeCell ref="A39:B39"/>
    <mergeCell ref="A41:B41"/>
    <mergeCell ref="A42:D42"/>
    <mergeCell ref="A43:D43"/>
    <mergeCell ref="A44:D44"/>
    <mergeCell ref="B27:C27"/>
    <mergeCell ref="A79:D79"/>
    <mergeCell ref="A56:B56"/>
    <mergeCell ref="A57:D57"/>
    <mergeCell ref="A58:D58"/>
    <mergeCell ref="A59:D59"/>
    <mergeCell ref="A60:D60"/>
    <mergeCell ref="A61:D61"/>
    <mergeCell ref="A65:B65"/>
    <mergeCell ref="A68:D68"/>
    <mergeCell ref="A76:B76"/>
    <mergeCell ref="A77:D77"/>
    <mergeCell ref="A78:D78"/>
    <mergeCell ref="B97:C97"/>
    <mergeCell ref="A98:C98"/>
    <mergeCell ref="A99:D99"/>
    <mergeCell ref="A91:D91"/>
    <mergeCell ref="B92:C92"/>
    <mergeCell ref="B93:C93"/>
    <mergeCell ref="B94:C94"/>
    <mergeCell ref="B95:C95"/>
    <mergeCell ref="A96:C96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44" max="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17</vt:i4>
      </vt:variant>
    </vt:vector>
  </HeadingPairs>
  <TitlesOfParts>
    <vt:vector size="35" baseType="lpstr">
      <vt:lpstr>Insumos_uniformes_mot</vt:lpstr>
      <vt:lpstr>Motorista Sede SP</vt:lpstr>
      <vt:lpstr>Motorista Lins</vt:lpstr>
      <vt:lpstr>Motorista Roseira</vt:lpstr>
      <vt:lpstr>Motorista Curitiba</vt:lpstr>
      <vt:lpstr>Motorista Londrina</vt:lpstr>
      <vt:lpstr>HE_mot_dias úteis SP</vt:lpstr>
      <vt:lpstr>HE_mot_dom_fer SP</vt:lpstr>
      <vt:lpstr>HE_mot_ad.not.úteis SP</vt:lpstr>
      <vt:lpstr>HE_mot_ad.not.não úteis SP</vt:lpstr>
      <vt:lpstr>HE_mot_seg a dom PR</vt:lpstr>
      <vt:lpstr>HE_mot_fer PR</vt:lpstr>
      <vt:lpstr>HE_mot_ad.not.seg a dom PR</vt:lpstr>
      <vt:lpstr>HE_mot_ad.not.fer PR</vt:lpstr>
      <vt:lpstr>Diária SP e PR (pernoite)</vt:lpstr>
      <vt:lpstr>Diária SP e PR (sem pernoite)</vt:lpstr>
      <vt:lpstr>Deslocamento SP e PR</vt:lpstr>
      <vt:lpstr>Postos distribuição</vt:lpstr>
      <vt:lpstr>'Deslocamento SP e PR'!Area_de_impressao</vt:lpstr>
      <vt:lpstr>'Diária SP e PR (pernoite)'!Area_de_impressao</vt:lpstr>
      <vt:lpstr>'Diária SP e PR (sem pernoite)'!Area_de_impressao</vt:lpstr>
      <vt:lpstr>'HE_mot_ad.not.fer PR'!Area_de_impressao</vt:lpstr>
      <vt:lpstr>'HE_mot_ad.not.não úteis SP'!Area_de_impressao</vt:lpstr>
      <vt:lpstr>'HE_mot_ad.not.seg a dom PR'!Area_de_impressao</vt:lpstr>
      <vt:lpstr>'HE_mot_ad.not.úteis SP'!Area_de_impressao</vt:lpstr>
      <vt:lpstr>'HE_mot_dias úteis SP'!Area_de_impressao</vt:lpstr>
      <vt:lpstr>'HE_mot_dom_fer SP'!Area_de_impressao</vt:lpstr>
      <vt:lpstr>'HE_mot_fer PR'!Area_de_impressao</vt:lpstr>
      <vt:lpstr>'HE_mot_seg a dom PR'!Area_de_impressao</vt:lpstr>
      <vt:lpstr>Insumos_uniformes_mot!Area_de_impressao</vt:lpstr>
      <vt:lpstr>'Motorista Curitiba'!Area_de_impressao</vt:lpstr>
      <vt:lpstr>'Motorista Lins'!Area_de_impressao</vt:lpstr>
      <vt:lpstr>'Motorista Londrina'!Area_de_impressao</vt:lpstr>
      <vt:lpstr>'Motorista Roseira'!Area_de_impressao</vt:lpstr>
      <vt:lpstr>'Motorista Sede SP'!Area_de_impressao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</dc:creator>
  <cp:lastModifiedBy>André Cardoso Freire</cp:lastModifiedBy>
  <cp:lastPrinted>2022-03-07T20:28:40Z</cp:lastPrinted>
  <dcterms:created xsi:type="dcterms:W3CDTF">2022-02-21T15:58:40Z</dcterms:created>
  <dcterms:modified xsi:type="dcterms:W3CDTF">2023-12-28T18:20:53Z</dcterms:modified>
</cp:coreProperties>
</file>